
<file path=[Content_Types].xml><?xml version="1.0" encoding="utf-8"?>
<Types xmlns="http://schemas.openxmlformats.org/package/2006/content-types">
  <Default Extension="xml" ContentType="application/xml"/>
  <Default Extension="jpeg" ContentType="image/jpeg"/>
  <Default Extension="vml" ContentType="application/vnd.openxmlformats-officedocument.vmlDrawi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809"/>
  <workbookPr/>
  <mc:AlternateContent xmlns:mc="http://schemas.openxmlformats.org/markup-compatibility/2006">
    <mc:Choice Requires="x15">
      <x15ac:absPath xmlns:x15ac="http://schemas.microsoft.com/office/spreadsheetml/2010/11/ac" url="/Users/jonathan.gerber/Dropbox/SCMeta_Articles/000 SCMeta Reports/7 Second resubmit/Analyses/"/>
    </mc:Choice>
  </mc:AlternateContent>
  <bookViews>
    <workbookView xWindow="180" yWindow="700" windowWidth="18320" windowHeight="14720" tabRatio="500" activeTab="2"/>
  </bookViews>
  <sheets>
    <sheet name="Reaction Overall" sheetId="1" r:id="rId1"/>
    <sheet name="Tbl 4 By DV" sheetId="3" r:id="rId2"/>
    <sheet name="Tbl 5- task" sheetId="8" r:id="rId3"/>
    <sheet name="Tbl 6 - similar priming" sheetId="9" r:id="rId4"/>
    <sheet name="Tbl 7 - Distance" sheetId="10" r:id="rId5"/>
    <sheet name="Tbl 8 - Novelty" sheetId="4" r:id="rId6"/>
    <sheet name="Tbl 9 - False feedback" sheetId="11" r:id="rId7"/>
    <sheet name="Tbl 10 - Exemplar" sheetId="13" r:id="rId8"/>
    <sheet name="Tbl 11 - ObjectiveSubjective DV" sheetId="14" r:id="rId9"/>
    <sheet name="Tbls 12 - SelfOther" sheetId="15" r:id="rId10"/>
    <sheet name="Tbl x - shell" sheetId="12" r:id="rId11"/>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X11" i="9" l="1"/>
  <c r="K61" i="11"/>
  <c r="K63" i="11"/>
  <c r="K64" i="11"/>
  <c r="K65" i="11"/>
  <c r="K62" i="11"/>
  <c r="K45" i="11"/>
  <c r="K47" i="11"/>
  <c r="K48" i="11"/>
  <c r="K49" i="11"/>
  <c r="K46" i="11"/>
  <c r="P23" i="11"/>
  <c r="P22" i="11"/>
  <c r="N22" i="11"/>
  <c r="K47" i="13"/>
  <c r="K49" i="13"/>
  <c r="N49" i="13"/>
  <c r="Q49" i="13"/>
  <c r="O49" i="13"/>
  <c r="R49" i="13"/>
  <c r="K50" i="13"/>
  <c r="N50" i="13"/>
  <c r="Q50" i="13"/>
  <c r="O50" i="13"/>
  <c r="R50" i="13"/>
  <c r="Y20" i="13"/>
  <c r="AA20" i="13"/>
  <c r="Y33" i="13"/>
  <c r="AA33" i="13"/>
  <c r="Z33" i="13"/>
  <c r="AB33" i="13"/>
  <c r="F164" i="13"/>
  <c r="E164" i="13"/>
  <c r="Y28" i="13"/>
  <c r="AA28" i="13"/>
  <c r="Z28" i="13"/>
  <c r="AB28" i="13"/>
  <c r="D164" i="13"/>
  <c r="C164" i="13"/>
  <c r="K51" i="13"/>
  <c r="N51" i="13"/>
  <c r="Q51" i="13"/>
  <c r="O51" i="13"/>
  <c r="R51" i="13"/>
  <c r="F163" i="13"/>
  <c r="E163" i="13"/>
  <c r="K46" i="13"/>
  <c r="N46" i="13"/>
  <c r="Q46" i="13"/>
  <c r="O46" i="13"/>
  <c r="R46" i="13"/>
  <c r="D163" i="13"/>
  <c r="C163" i="13"/>
  <c r="K63" i="13"/>
  <c r="K67" i="13"/>
  <c r="L67" i="13"/>
  <c r="M67" i="13"/>
  <c r="F162" i="13"/>
  <c r="E162" i="13"/>
  <c r="K62" i="13"/>
  <c r="L62" i="13"/>
  <c r="M62" i="13"/>
  <c r="D162" i="13"/>
  <c r="C162" i="13"/>
  <c r="Y19" i="13"/>
  <c r="AA19" i="13"/>
  <c r="Y32" i="13"/>
  <c r="AA32" i="13"/>
  <c r="Z32" i="13"/>
  <c r="AB32" i="13"/>
  <c r="F143" i="13"/>
  <c r="E143" i="13"/>
  <c r="Y27" i="13"/>
  <c r="AA27" i="13"/>
  <c r="Z27" i="13"/>
  <c r="AB27" i="13"/>
  <c r="D143" i="13"/>
  <c r="C143" i="13"/>
  <c r="F142" i="13"/>
  <c r="E142" i="13"/>
  <c r="K45" i="13"/>
  <c r="N45" i="13"/>
  <c r="Q45" i="13"/>
  <c r="O45" i="13"/>
  <c r="R45" i="13"/>
  <c r="D142" i="13"/>
  <c r="C142" i="13"/>
  <c r="K66" i="13"/>
  <c r="L66" i="13"/>
  <c r="M66" i="13"/>
  <c r="F141" i="13"/>
  <c r="E141" i="13"/>
  <c r="K61" i="13"/>
  <c r="L61" i="13"/>
  <c r="M61" i="13"/>
  <c r="D141" i="13"/>
  <c r="C141" i="13"/>
  <c r="Y17" i="13"/>
  <c r="AA17" i="13"/>
  <c r="Y30" i="13"/>
  <c r="AA30" i="13"/>
  <c r="Z30" i="13"/>
  <c r="AB30" i="13"/>
  <c r="F126" i="13"/>
  <c r="E126" i="13"/>
  <c r="Y25" i="13"/>
  <c r="AA25" i="13"/>
  <c r="Z25" i="13"/>
  <c r="AB25" i="13"/>
  <c r="D126" i="13"/>
  <c r="C126" i="13"/>
  <c r="K48" i="13"/>
  <c r="N48" i="13"/>
  <c r="Q48" i="13"/>
  <c r="O48" i="13"/>
  <c r="R48" i="13"/>
  <c r="F125" i="13"/>
  <c r="E125" i="13"/>
  <c r="K43" i="13"/>
  <c r="N43" i="13"/>
  <c r="Q43" i="13"/>
  <c r="O43" i="13"/>
  <c r="R43" i="13"/>
  <c r="D125" i="13"/>
  <c r="C125" i="13"/>
  <c r="K64" i="13"/>
  <c r="L64" i="13"/>
  <c r="M64" i="13"/>
  <c r="F124" i="13"/>
  <c r="E124" i="13"/>
  <c r="K59" i="13"/>
  <c r="L59" i="13"/>
  <c r="M59" i="13"/>
  <c r="D124" i="13"/>
  <c r="C124" i="13"/>
  <c r="Y18" i="13"/>
  <c r="AA18" i="13"/>
  <c r="Y31" i="13"/>
  <c r="AA31" i="13"/>
  <c r="Z31" i="13"/>
  <c r="AB31" i="13"/>
  <c r="F110" i="13"/>
  <c r="E110" i="13"/>
  <c r="Y26" i="13"/>
  <c r="AA26" i="13"/>
  <c r="Z26" i="13"/>
  <c r="AB26" i="13"/>
  <c r="D110" i="13"/>
  <c r="C110" i="13"/>
  <c r="F109" i="13"/>
  <c r="E109" i="13"/>
  <c r="K44" i="13"/>
  <c r="N44" i="13"/>
  <c r="Q44" i="13"/>
  <c r="O44" i="13"/>
  <c r="R44" i="13"/>
  <c r="D109" i="13"/>
  <c r="C109" i="13"/>
  <c r="K65" i="13"/>
  <c r="L65" i="13"/>
  <c r="M65" i="13"/>
  <c r="F108" i="13"/>
  <c r="E108" i="13"/>
  <c r="K60" i="13"/>
  <c r="L60" i="13"/>
  <c r="M60" i="13"/>
  <c r="D108" i="13"/>
  <c r="C108" i="13"/>
  <c r="Y16" i="13"/>
  <c r="AA16" i="13"/>
  <c r="Y29" i="13"/>
  <c r="AA29" i="13"/>
  <c r="Z29" i="13"/>
  <c r="AB29" i="13"/>
  <c r="F93" i="13"/>
  <c r="E93" i="13"/>
  <c r="Y24" i="13"/>
  <c r="AA24" i="13"/>
  <c r="Z24" i="13"/>
  <c r="AB24" i="13"/>
  <c r="D93" i="13"/>
  <c r="C93" i="13"/>
  <c r="N47" i="13"/>
  <c r="Q47" i="13"/>
  <c r="O47" i="13"/>
  <c r="R47" i="13"/>
  <c r="F92" i="13"/>
  <c r="E92" i="13"/>
  <c r="K42" i="13"/>
  <c r="N42" i="13"/>
  <c r="Q42" i="13"/>
  <c r="O42" i="13"/>
  <c r="R42" i="13"/>
  <c r="D92" i="13"/>
  <c r="C92" i="13"/>
  <c r="L63" i="13"/>
  <c r="M63" i="13"/>
  <c r="F91" i="13"/>
  <c r="E91" i="13"/>
  <c r="K58" i="13"/>
  <c r="L58" i="13"/>
  <c r="M58" i="13"/>
  <c r="D91" i="13"/>
  <c r="C91" i="13"/>
  <c r="O66" i="13"/>
  <c r="N66" i="13"/>
  <c r="O65" i="13"/>
  <c r="N65" i="13"/>
  <c r="O64" i="13"/>
  <c r="N64" i="13"/>
  <c r="O63" i="13"/>
  <c r="N63" i="13"/>
  <c r="O62" i="13"/>
  <c r="N62" i="13"/>
  <c r="O61" i="13"/>
  <c r="N61" i="13"/>
  <c r="O60" i="13"/>
  <c r="N60" i="13"/>
  <c r="O59" i="13"/>
  <c r="N59" i="13"/>
  <c r="O58" i="13"/>
  <c r="N58" i="13"/>
  <c r="AB20" i="13"/>
  <c r="Z20" i="13"/>
  <c r="AB19" i="13"/>
  <c r="Z19" i="13"/>
  <c r="AB18" i="13"/>
  <c r="Z18" i="13"/>
  <c r="AB17" i="13"/>
  <c r="Z17" i="13"/>
  <c r="AB16" i="13"/>
  <c r="Z16" i="13"/>
  <c r="Y20" i="12"/>
  <c r="AA20" i="12"/>
  <c r="Y33" i="12"/>
  <c r="AA33" i="12"/>
  <c r="Z33" i="12"/>
  <c r="AB33" i="12"/>
  <c r="F164" i="12"/>
  <c r="E164" i="12"/>
  <c r="Y28" i="12"/>
  <c r="AA28" i="12"/>
  <c r="Z28" i="12"/>
  <c r="AB28" i="12"/>
  <c r="D164" i="12"/>
  <c r="C164" i="12"/>
  <c r="K47" i="12"/>
  <c r="K51" i="12"/>
  <c r="N51" i="12"/>
  <c r="Q51" i="12"/>
  <c r="O51" i="12"/>
  <c r="R51" i="12"/>
  <c r="F163" i="12"/>
  <c r="E163" i="12"/>
  <c r="K46" i="12"/>
  <c r="N46" i="12"/>
  <c r="Q46" i="12"/>
  <c r="O46" i="12"/>
  <c r="R46" i="12"/>
  <c r="D163" i="12"/>
  <c r="C163" i="12"/>
  <c r="K63" i="12"/>
  <c r="K67" i="12"/>
  <c r="L67" i="12"/>
  <c r="M67" i="12"/>
  <c r="F162" i="12"/>
  <c r="E162" i="12"/>
  <c r="K62" i="12"/>
  <c r="L62" i="12"/>
  <c r="M62" i="12"/>
  <c r="D162" i="12"/>
  <c r="C162" i="12"/>
  <c r="Y19" i="12"/>
  <c r="AA19" i="12"/>
  <c r="Y32" i="12"/>
  <c r="AA32" i="12"/>
  <c r="Z32" i="12"/>
  <c r="AB32" i="12"/>
  <c r="F143" i="12"/>
  <c r="E143" i="12"/>
  <c r="Y27" i="12"/>
  <c r="AA27" i="12"/>
  <c r="Z27" i="12"/>
  <c r="AB27" i="12"/>
  <c r="D143" i="12"/>
  <c r="C143" i="12"/>
  <c r="K50" i="12"/>
  <c r="N50" i="12"/>
  <c r="Q50" i="12"/>
  <c r="O50" i="12"/>
  <c r="R50" i="12"/>
  <c r="F142" i="12"/>
  <c r="E142" i="12"/>
  <c r="K45" i="12"/>
  <c r="N45" i="12"/>
  <c r="Q45" i="12"/>
  <c r="O45" i="12"/>
  <c r="R45" i="12"/>
  <c r="D142" i="12"/>
  <c r="C142" i="12"/>
  <c r="K66" i="12"/>
  <c r="L66" i="12"/>
  <c r="M66" i="12"/>
  <c r="F141" i="12"/>
  <c r="E141" i="12"/>
  <c r="K61" i="12"/>
  <c r="L61" i="12"/>
  <c r="M61" i="12"/>
  <c r="D141" i="12"/>
  <c r="C141" i="12"/>
  <c r="Y17" i="12"/>
  <c r="AA17" i="12"/>
  <c r="Y30" i="12"/>
  <c r="AA30" i="12"/>
  <c r="Z30" i="12"/>
  <c r="AB30" i="12"/>
  <c r="F126" i="12"/>
  <c r="E126" i="12"/>
  <c r="Y25" i="12"/>
  <c r="AA25" i="12"/>
  <c r="Z25" i="12"/>
  <c r="AB25" i="12"/>
  <c r="D126" i="12"/>
  <c r="C126" i="12"/>
  <c r="K48" i="12"/>
  <c r="N48" i="12"/>
  <c r="Q48" i="12"/>
  <c r="O48" i="12"/>
  <c r="R48" i="12"/>
  <c r="F125" i="12"/>
  <c r="E125" i="12"/>
  <c r="K43" i="12"/>
  <c r="N43" i="12"/>
  <c r="Q43" i="12"/>
  <c r="O43" i="12"/>
  <c r="R43" i="12"/>
  <c r="D125" i="12"/>
  <c r="C125" i="12"/>
  <c r="K64" i="12"/>
  <c r="L64" i="12"/>
  <c r="M64" i="12"/>
  <c r="F124" i="12"/>
  <c r="E124" i="12"/>
  <c r="K59" i="12"/>
  <c r="L59" i="12"/>
  <c r="M59" i="12"/>
  <c r="D124" i="12"/>
  <c r="C124" i="12"/>
  <c r="Y18" i="12"/>
  <c r="AA18" i="12"/>
  <c r="Y31" i="12"/>
  <c r="AA31" i="12"/>
  <c r="Z31" i="12"/>
  <c r="AB31" i="12"/>
  <c r="F110" i="12"/>
  <c r="E110" i="12"/>
  <c r="Y26" i="12"/>
  <c r="AA26" i="12"/>
  <c r="Z26" i="12"/>
  <c r="AB26" i="12"/>
  <c r="D110" i="12"/>
  <c r="C110" i="12"/>
  <c r="K49" i="12"/>
  <c r="N49" i="12"/>
  <c r="Q49" i="12"/>
  <c r="O49" i="12"/>
  <c r="R49" i="12"/>
  <c r="F109" i="12"/>
  <c r="E109" i="12"/>
  <c r="K44" i="12"/>
  <c r="N44" i="12"/>
  <c r="Q44" i="12"/>
  <c r="O44" i="12"/>
  <c r="R44" i="12"/>
  <c r="D109" i="12"/>
  <c r="C109" i="12"/>
  <c r="K65" i="12"/>
  <c r="L65" i="12"/>
  <c r="M65" i="12"/>
  <c r="F108" i="12"/>
  <c r="E108" i="12"/>
  <c r="K60" i="12"/>
  <c r="L60" i="12"/>
  <c r="M60" i="12"/>
  <c r="D108" i="12"/>
  <c r="C108" i="12"/>
  <c r="Y16" i="12"/>
  <c r="AA16" i="12"/>
  <c r="Y29" i="12"/>
  <c r="AA29" i="12"/>
  <c r="Z29" i="12"/>
  <c r="AB29" i="12"/>
  <c r="F93" i="12"/>
  <c r="E93" i="12"/>
  <c r="Y24" i="12"/>
  <c r="AA24" i="12"/>
  <c r="Z24" i="12"/>
  <c r="AB24" i="12"/>
  <c r="D93" i="12"/>
  <c r="C93" i="12"/>
  <c r="N47" i="12"/>
  <c r="Q47" i="12"/>
  <c r="O47" i="12"/>
  <c r="R47" i="12"/>
  <c r="F92" i="12"/>
  <c r="E92" i="12"/>
  <c r="K42" i="12"/>
  <c r="N42" i="12"/>
  <c r="Q42" i="12"/>
  <c r="O42" i="12"/>
  <c r="R42" i="12"/>
  <c r="D92" i="12"/>
  <c r="C92" i="12"/>
  <c r="L63" i="12"/>
  <c r="M63" i="12"/>
  <c r="F91" i="12"/>
  <c r="E91" i="12"/>
  <c r="K58" i="12"/>
  <c r="L58" i="12"/>
  <c r="M58" i="12"/>
  <c r="D91" i="12"/>
  <c r="C91" i="12"/>
  <c r="O66" i="12"/>
  <c r="N66" i="12"/>
  <c r="O65" i="12"/>
  <c r="N65" i="12"/>
  <c r="O64" i="12"/>
  <c r="N64" i="12"/>
  <c r="O63" i="12"/>
  <c r="N63" i="12"/>
  <c r="O62" i="12"/>
  <c r="N62" i="12"/>
  <c r="O61" i="12"/>
  <c r="N61" i="12"/>
  <c r="O60" i="12"/>
  <c r="N60" i="12"/>
  <c r="O59" i="12"/>
  <c r="N59" i="12"/>
  <c r="O58" i="12"/>
  <c r="N58" i="12"/>
  <c r="AB20" i="12"/>
  <c r="Z20" i="12"/>
  <c r="L20" i="12"/>
  <c r="K20" i="12"/>
  <c r="J20" i="12"/>
  <c r="I20" i="12"/>
  <c r="H20" i="12"/>
  <c r="G20" i="12"/>
  <c r="E20" i="12"/>
  <c r="D20" i="12"/>
  <c r="AB19" i="12"/>
  <c r="Z19" i="12"/>
  <c r="L19" i="12"/>
  <c r="K19" i="12"/>
  <c r="J19" i="12"/>
  <c r="I19" i="12"/>
  <c r="H19" i="12"/>
  <c r="G19" i="12"/>
  <c r="E19" i="12"/>
  <c r="D19" i="12"/>
  <c r="AB18" i="12"/>
  <c r="Z18" i="12"/>
  <c r="L18" i="12"/>
  <c r="K18" i="12"/>
  <c r="J18" i="12"/>
  <c r="I18" i="12"/>
  <c r="H18" i="12"/>
  <c r="G18" i="12"/>
  <c r="E18" i="12"/>
  <c r="D18" i="12"/>
  <c r="AB17" i="12"/>
  <c r="Z17" i="12"/>
  <c r="L17" i="12"/>
  <c r="K17" i="12"/>
  <c r="J17" i="12"/>
  <c r="I17" i="12"/>
  <c r="H17" i="12"/>
  <c r="G17" i="12"/>
  <c r="E17" i="12"/>
  <c r="D17" i="12"/>
  <c r="AB16" i="12"/>
  <c r="Z16" i="12"/>
  <c r="L16" i="12"/>
  <c r="K16" i="12"/>
  <c r="J16" i="12"/>
  <c r="I16" i="12"/>
  <c r="H16" i="12"/>
  <c r="G16" i="12"/>
  <c r="E16" i="12"/>
  <c r="D16" i="12"/>
  <c r="Y31" i="11"/>
  <c r="AA31" i="11"/>
  <c r="Z31" i="11"/>
  <c r="AB31" i="11"/>
  <c r="Y26" i="11"/>
  <c r="AA26" i="11"/>
  <c r="Z26" i="11"/>
  <c r="AB26" i="11"/>
  <c r="N49" i="11"/>
  <c r="Q49" i="11"/>
  <c r="O49" i="11"/>
  <c r="R49" i="11"/>
  <c r="K44" i="11"/>
  <c r="N44" i="11"/>
  <c r="Q44" i="11"/>
  <c r="O44" i="11"/>
  <c r="R44" i="11"/>
  <c r="L65" i="11"/>
  <c r="M65" i="11"/>
  <c r="K60" i="11"/>
  <c r="L60" i="11"/>
  <c r="M60" i="11"/>
  <c r="Y30" i="11"/>
  <c r="AA30" i="11"/>
  <c r="Z30" i="11"/>
  <c r="AB30" i="11"/>
  <c r="Y25" i="11"/>
  <c r="AA25" i="11"/>
  <c r="Z25" i="11"/>
  <c r="AB25" i="11"/>
  <c r="N48" i="11"/>
  <c r="Q48" i="11"/>
  <c r="O48" i="11"/>
  <c r="R48" i="11"/>
  <c r="K43" i="11"/>
  <c r="N43" i="11"/>
  <c r="Q43" i="11"/>
  <c r="O43" i="11"/>
  <c r="R43" i="11"/>
  <c r="L64" i="11"/>
  <c r="M64" i="11"/>
  <c r="K59" i="11"/>
  <c r="L59" i="11"/>
  <c r="M59" i="11"/>
  <c r="Y28" i="11"/>
  <c r="AA28" i="11"/>
  <c r="Z28" i="11"/>
  <c r="AB28" i="11"/>
  <c r="Y23" i="11"/>
  <c r="AA23" i="11"/>
  <c r="Z23" i="11"/>
  <c r="AB23" i="11"/>
  <c r="N46" i="11"/>
  <c r="Q46" i="11"/>
  <c r="O46" i="11"/>
  <c r="R46" i="11"/>
  <c r="K41" i="11"/>
  <c r="N41" i="11"/>
  <c r="Q41" i="11"/>
  <c r="O41" i="11"/>
  <c r="R41" i="11"/>
  <c r="L62" i="11"/>
  <c r="M62" i="11"/>
  <c r="K57" i="11"/>
  <c r="L57" i="11"/>
  <c r="M57" i="11"/>
  <c r="Y29" i="11"/>
  <c r="AA29" i="11"/>
  <c r="Z29" i="11"/>
  <c r="AB29" i="11"/>
  <c r="Y24" i="11"/>
  <c r="AA24" i="11"/>
  <c r="Z24" i="11"/>
  <c r="AB24" i="11"/>
  <c r="N47" i="11"/>
  <c r="Q47" i="11"/>
  <c r="O47" i="11"/>
  <c r="R47" i="11"/>
  <c r="K42" i="11"/>
  <c r="N42" i="11"/>
  <c r="Q42" i="11"/>
  <c r="O42" i="11"/>
  <c r="R42" i="11"/>
  <c r="L63" i="11"/>
  <c r="M63" i="11"/>
  <c r="K58" i="11"/>
  <c r="L58" i="11"/>
  <c r="M58" i="11"/>
  <c r="Y27" i="11"/>
  <c r="AA27" i="11"/>
  <c r="Z27" i="11"/>
  <c r="AB27" i="11"/>
  <c r="Y22" i="11"/>
  <c r="AA22" i="11"/>
  <c r="Z22" i="11"/>
  <c r="AB22" i="11"/>
  <c r="N45" i="11"/>
  <c r="Q45" i="11"/>
  <c r="O45" i="11"/>
  <c r="R45" i="11"/>
  <c r="K40" i="11"/>
  <c r="N40" i="11"/>
  <c r="Q40" i="11"/>
  <c r="O40" i="11"/>
  <c r="R40" i="11"/>
  <c r="L61" i="11"/>
  <c r="M61" i="11"/>
  <c r="K56" i="11"/>
  <c r="L56" i="11"/>
  <c r="M56" i="11"/>
  <c r="O64" i="11"/>
  <c r="N64" i="11"/>
  <c r="O63" i="11"/>
  <c r="N63" i="11"/>
  <c r="O62" i="11"/>
  <c r="N62" i="11"/>
  <c r="O61" i="11"/>
  <c r="N61" i="11"/>
  <c r="O60" i="11"/>
  <c r="N60" i="11"/>
  <c r="O59" i="11"/>
  <c r="N59" i="11"/>
  <c r="O58" i="11"/>
  <c r="N58" i="11"/>
  <c r="O57" i="11"/>
  <c r="N57" i="11"/>
  <c r="O56" i="11"/>
  <c r="N56" i="11"/>
  <c r="K42" i="10"/>
  <c r="C92" i="10"/>
  <c r="N42" i="10"/>
  <c r="Q42" i="10"/>
  <c r="O42" i="10"/>
  <c r="R42" i="10"/>
  <c r="D92" i="10"/>
  <c r="K47" i="10"/>
  <c r="E92" i="10"/>
  <c r="N47" i="10"/>
  <c r="Q47" i="10"/>
  <c r="O47" i="10"/>
  <c r="R47" i="10"/>
  <c r="F92" i="10"/>
  <c r="K58" i="10"/>
  <c r="C91" i="10"/>
  <c r="L58" i="10"/>
  <c r="M58" i="10"/>
  <c r="D91" i="10"/>
  <c r="K63" i="10"/>
  <c r="E91" i="10"/>
  <c r="L63" i="10"/>
  <c r="M63" i="10"/>
  <c r="F91" i="10"/>
  <c r="C93" i="10"/>
  <c r="U16" i="10"/>
  <c r="Y24" i="10"/>
  <c r="AA24" i="10"/>
  <c r="Z24" i="10"/>
  <c r="AB24" i="10"/>
  <c r="D93" i="10"/>
  <c r="E93" i="10"/>
  <c r="W16" i="10"/>
  <c r="Y29" i="10"/>
  <c r="AA29" i="10"/>
  <c r="Z29" i="10"/>
  <c r="AB29" i="10"/>
  <c r="F93" i="10"/>
  <c r="K43" i="10"/>
  <c r="C125" i="10"/>
  <c r="N43" i="10"/>
  <c r="Q43" i="10"/>
  <c r="O43" i="10"/>
  <c r="R43" i="10"/>
  <c r="D125" i="10"/>
  <c r="K48" i="10"/>
  <c r="E125" i="10"/>
  <c r="N48" i="10"/>
  <c r="Q48" i="10"/>
  <c r="O48" i="10"/>
  <c r="R48" i="10"/>
  <c r="F125" i="10"/>
  <c r="K59" i="10"/>
  <c r="C124" i="10"/>
  <c r="L59" i="10"/>
  <c r="M59" i="10"/>
  <c r="D124" i="10"/>
  <c r="K64" i="10"/>
  <c r="E124" i="10"/>
  <c r="L64" i="10"/>
  <c r="M64" i="10"/>
  <c r="F124" i="10"/>
  <c r="C126" i="10"/>
  <c r="U17" i="10"/>
  <c r="Y25" i="10"/>
  <c r="AA25" i="10"/>
  <c r="Z25" i="10"/>
  <c r="AB25" i="10"/>
  <c r="D126" i="10"/>
  <c r="E126" i="10"/>
  <c r="W17" i="10"/>
  <c r="Y30" i="10"/>
  <c r="AA30" i="10"/>
  <c r="Z30" i="10"/>
  <c r="AB30" i="10"/>
  <c r="F126" i="10"/>
  <c r="K44" i="10"/>
  <c r="C109" i="10"/>
  <c r="N44" i="10"/>
  <c r="Q44" i="10"/>
  <c r="O44" i="10"/>
  <c r="R44" i="10"/>
  <c r="D109" i="10"/>
  <c r="K49" i="10"/>
  <c r="E109" i="10"/>
  <c r="N49" i="10"/>
  <c r="Q49" i="10"/>
  <c r="O49" i="10"/>
  <c r="R49" i="10"/>
  <c r="F109" i="10"/>
  <c r="K60" i="10"/>
  <c r="C108" i="10"/>
  <c r="L60" i="10"/>
  <c r="M60" i="10"/>
  <c r="D108" i="10"/>
  <c r="K65" i="10"/>
  <c r="E108" i="10"/>
  <c r="L65" i="10"/>
  <c r="M65" i="10"/>
  <c r="F108" i="10"/>
  <c r="C110" i="10"/>
  <c r="U18" i="10"/>
  <c r="Y26" i="10"/>
  <c r="AA26" i="10"/>
  <c r="Z26" i="10"/>
  <c r="AB26" i="10"/>
  <c r="D110" i="10"/>
  <c r="E110" i="10"/>
  <c r="W18" i="10"/>
  <c r="Y31" i="10"/>
  <c r="AA31" i="10"/>
  <c r="Z31" i="10"/>
  <c r="AB31" i="10"/>
  <c r="F110" i="10"/>
  <c r="K45" i="10"/>
  <c r="C142" i="10"/>
  <c r="N45" i="10"/>
  <c r="Q45" i="10"/>
  <c r="O45" i="10"/>
  <c r="R45" i="10"/>
  <c r="D142" i="10"/>
  <c r="K50" i="10"/>
  <c r="E142" i="10"/>
  <c r="N50" i="10"/>
  <c r="Q50" i="10"/>
  <c r="O50" i="10"/>
  <c r="R50" i="10"/>
  <c r="F142" i="10"/>
  <c r="K61" i="10"/>
  <c r="C141" i="10"/>
  <c r="L61" i="10"/>
  <c r="M61" i="10"/>
  <c r="D141" i="10"/>
  <c r="K66" i="10"/>
  <c r="E141" i="10"/>
  <c r="L66" i="10"/>
  <c r="M66" i="10"/>
  <c r="F141" i="10"/>
  <c r="C143" i="10"/>
  <c r="U19" i="10"/>
  <c r="Y27" i="10"/>
  <c r="AA27" i="10"/>
  <c r="Z27" i="10"/>
  <c r="AB27" i="10"/>
  <c r="D143" i="10"/>
  <c r="E143" i="10"/>
  <c r="W19" i="10"/>
  <c r="Y32" i="10"/>
  <c r="AA32" i="10"/>
  <c r="Z32" i="10"/>
  <c r="AB32" i="10"/>
  <c r="F143" i="10"/>
  <c r="K46" i="10"/>
  <c r="C163" i="10"/>
  <c r="N46" i="10"/>
  <c r="Q46" i="10"/>
  <c r="O46" i="10"/>
  <c r="R46" i="10"/>
  <c r="D163" i="10"/>
  <c r="K51" i="10"/>
  <c r="E163" i="10"/>
  <c r="N51" i="10"/>
  <c r="Q51" i="10"/>
  <c r="O51" i="10"/>
  <c r="R51" i="10"/>
  <c r="F163" i="10"/>
  <c r="K62" i="10"/>
  <c r="C162" i="10"/>
  <c r="L62" i="10"/>
  <c r="M62" i="10"/>
  <c r="D162" i="10"/>
  <c r="K67" i="10"/>
  <c r="E162" i="10"/>
  <c r="L67" i="10"/>
  <c r="M67" i="10"/>
  <c r="F162" i="10"/>
  <c r="C164" i="10"/>
  <c r="U20" i="10"/>
  <c r="Y28" i="10"/>
  <c r="AA28" i="10"/>
  <c r="Z28" i="10"/>
  <c r="AB28" i="10"/>
  <c r="D164" i="10"/>
  <c r="E164" i="10"/>
  <c r="W20" i="10"/>
  <c r="Y33" i="10"/>
  <c r="AA33" i="10"/>
  <c r="Z33" i="10"/>
  <c r="AB33" i="10"/>
  <c r="F164" i="10"/>
  <c r="X18" i="10"/>
  <c r="G16" i="10"/>
  <c r="D20" i="10"/>
  <c r="D17" i="10"/>
  <c r="D19" i="10"/>
  <c r="D16" i="10"/>
  <c r="I20" i="10"/>
  <c r="O66" i="10"/>
  <c r="N66" i="10"/>
  <c r="O65" i="10"/>
  <c r="N65" i="10"/>
  <c r="O64" i="10"/>
  <c r="N64" i="10"/>
  <c r="O63" i="10"/>
  <c r="N63" i="10"/>
  <c r="O62" i="10"/>
  <c r="N62" i="10"/>
  <c r="O61" i="10"/>
  <c r="N61" i="10"/>
  <c r="O60" i="10"/>
  <c r="N60" i="10"/>
  <c r="O59" i="10"/>
  <c r="N59" i="10"/>
  <c r="O58" i="10"/>
  <c r="N58" i="10"/>
  <c r="X20" i="10"/>
  <c r="V20" i="10"/>
  <c r="X19" i="10"/>
  <c r="V19" i="10"/>
  <c r="V18" i="10"/>
  <c r="X17" i="10"/>
  <c r="V17" i="10"/>
  <c r="X16" i="10"/>
  <c r="V16" i="10"/>
  <c r="D48" i="9"/>
  <c r="H48" i="9"/>
  <c r="K48" i="9"/>
  <c r="I48" i="9"/>
  <c r="L48" i="9"/>
  <c r="H11" i="9"/>
  <c r="I28" i="8"/>
  <c r="I29" i="8"/>
  <c r="I30" i="8"/>
  <c r="I31" i="8"/>
  <c r="I32" i="8"/>
  <c r="D40" i="9"/>
  <c r="D39" i="9"/>
  <c r="H39" i="9"/>
  <c r="I39" i="9"/>
  <c r="H40" i="9"/>
  <c r="I40" i="9"/>
  <c r="N31" i="3"/>
  <c r="O31" i="3"/>
  <c r="P31" i="3"/>
  <c r="N32" i="3"/>
  <c r="O32" i="3"/>
  <c r="P32" i="3"/>
  <c r="N33" i="3"/>
  <c r="O33" i="3"/>
  <c r="P33" i="3"/>
  <c r="N34" i="3"/>
  <c r="O34" i="3"/>
  <c r="P34" i="3"/>
  <c r="N30" i="3"/>
  <c r="P30" i="3"/>
  <c r="O30" i="3"/>
  <c r="M10" i="3"/>
  <c r="C45" i="3"/>
  <c r="G45" i="3"/>
  <c r="H45" i="3"/>
  <c r="C46" i="3"/>
  <c r="G46" i="3"/>
  <c r="H46" i="3"/>
  <c r="C47" i="3"/>
  <c r="G47" i="3"/>
  <c r="H47" i="3"/>
  <c r="C48" i="3"/>
  <c r="G48" i="3"/>
  <c r="H48" i="3"/>
  <c r="C44" i="3"/>
  <c r="G44" i="3"/>
  <c r="H44" i="3"/>
  <c r="C30" i="3"/>
  <c r="G30" i="3"/>
  <c r="H30" i="3"/>
  <c r="C31" i="3"/>
  <c r="G31" i="3"/>
  <c r="H31" i="3"/>
  <c r="C32" i="3"/>
  <c r="G32" i="3"/>
  <c r="H32" i="3"/>
  <c r="C33" i="3"/>
  <c r="G33" i="3"/>
  <c r="H33" i="3"/>
  <c r="C29" i="3"/>
  <c r="G29" i="3"/>
  <c r="H29" i="3"/>
  <c r="L62" i="8"/>
  <c r="K62" i="8"/>
  <c r="L61" i="8"/>
  <c r="K61" i="8"/>
  <c r="L60" i="8"/>
  <c r="O60" i="8"/>
  <c r="R60" i="8"/>
  <c r="K28" i="8"/>
  <c r="K60" i="8"/>
  <c r="N60" i="8"/>
  <c r="Q60" i="8"/>
  <c r="L59" i="8"/>
  <c r="O59" i="8"/>
  <c r="R59" i="8"/>
  <c r="K59" i="8"/>
  <c r="N59" i="8"/>
  <c r="Q59" i="8"/>
  <c r="L58" i="8"/>
  <c r="K58" i="8"/>
  <c r="L57" i="8"/>
  <c r="K57" i="8"/>
  <c r="L56" i="8"/>
  <c r="K56" i="8"/>
  <c r="L55" i="8"/>
  <c r="K55" i="8"/>
  <c r="L54" i="8"/>
  <c r="K54" i="8"/>
  <c r="U32" i="8"/>
  <c r="W32" i="8"/>
  <c r="Z45" i="8"/>
  <c r="AB45" i="8"/>
  <c r="Y45" i="8"/>
  <c r="AA45" i="8"/>
  <c r="U31" i="8"/>
  <c r="W31" i="8"/>
  <c r="Z44" i="8"/>
  <c r="AB44" i="8"/>
  <c r="Y44" i="8"/>
  <c r="AA44" i="8"/>
  <c r="U29" i="8"/>
  <c r="W29" i="8"/>
  <c r="Z42" i="8"/>
  <c r="AB42" i="8"/>
  <c r="Y42" i="8"/>
  <c r="AA42" i="8"/>
  <c r="U28" i="8"/>
  <c r="W28" i="8"/>
  <c r="Z41" i="8"/>
  <c r="AB41" i="8"/>
  <c r="Y41" i="8"/>
  <c r="AA41" i="8"/>
  <c r="Z40" i="8"/>
  <c r="AB40" i="8"/>
  <c r="Y40" i="8"/>
  <c r="AA40" i="8"/>
  <c r="Z39" i="8"/>
  <c r="AB39" i="8"/>
  <c r="Y39" i="8"/>
  <c r="AA39" i="8"/>
  <c r="U30" i="8"/>
  <c r="Z38" i="8"/>
  <c r="AB38" i="8"/>
  <c r="Y38" i="8"/>
  <c r="AA38" i="8"/>
  <c r="Z37" i="8"/>
  <c r="AB37" i="8"/>
  <c r="Y37" i="8"/>
  <c r="AA37" i="8"/>
  <c r="Z36" i="8"/>
  <c r="AB36" i="8"/>
  <c r="Y36" i="8"/>
  <c r="AA36" i="8"/>
  <c r="X32" i="8"/>
  <c r="V32" i="8"/>
  <c r="X31" i="8"/>
  <c r="V31" i="8"/>
  <c r="V30" i="8"/>
  <c r="X29" i="8"/>
  <c r="V29" i="8"/>
  <c r="L29" i="8"/>
  <c r="X28" i="8"/>
  <c r="V28" i="8"/>
  <c r="L28" i="8"/>
  <c r="Q47" i="3"/>
  <c r="P47" i="3"/>
  <c r="R47" i="3"/>
  <c r="M11" i="3"/>
  <c r="Q48" i="3"/>
  <c r="P48" i="3"/>
  <c r="R48" i="3"/>
  <c r="M12" i="3"/>
  <c r="Q49" i="3"/>
  <c r="P49" i="3"/>
  <c r="R49" i="3"/>
  <c r="M13" i="3"/>
  <c r="Q50" i="3"/>
  <c r="P50" i="3"/>
  <c r="R50" i="3"/>
  <c r="M14" i="3"/>
  <c r="Q46" i="3"/>
  <c r="P46" i="3"/>
  <c r="R46" i="3"/>
  <c r="L11" i="3"/>
  <c r="L12" i="3"/>
  <c r="L13" i="3"/>
  <c r="L14" i="3"/>
  <c r="L10" i="3"/>
  <c r="N54" i="8"/>
  <c r="Q54" i="8"/>
  <c r="O54" i="8"/>
  <c r="R54" i="8"/>
  <c r="J28" i="8"/>
  <c r="N55" i="8"/>
  <c r="Q55" i="8"/>
  <c r="O55" i="8"/>
  <c r="R55" i="8"/>
  <c r="J29" i="8"/>
  <c r="N56" i="8"/>
  <c r="Q56" i="8"/>
  <c r="O56" i="8"/>
  <c r="R56" i="8"/>
  <c r="J30" i="8"/>
  <c r="N57" i="8"/>
  <c r="Q57" i="8"/>
  <c r="O57" i="8"/>
  <c r="R57" i="8"/>
  <c r="J31" i="8"/>
  <c r="N58" i="8"/>
  <c r="Q58" i="8"/>
  <c r="O58" i="8"/>
  <c r="R58" i="8"/>
  <c r="J32" i="8"/>
  <c r="K32" i="8"/>
  <c r="O62" i="8"/>
  <c r="R62" i="8"/>
  <c r="K31" i="8"/>
  <c r="O61" i="8"/>
  <c r="R61" i="8"/>
  <c r="N62" i="8"/>
  <c r="Q62" i="8"/>
  <c r="L32" i="8"/>
  <c r="N61" i="8"/>
  <c r="Q61" i="8"/>
  <c r="L31" i="8"/>
  <c r="K29" i="8"/>
</calcChain>
</file>

<file path=xl/comments1.xml><?xml version="1.0" encoding="utf-8"?>
<comments xmlns="http://schemas.openxmlformats.org/spreadsheetml/2006/main">
  <authors>
    <author>Microsoft Office User</author>
  </authors>
  <commentList>
    <comment ref="I14" authorId="0">
      <text>
        <r>
          <rPr>
            <b/>
            <sz val="10"/>
            <color indexed="81"/>
            <rFont val="Calibri"/>
          </rPr>
          <t>Microsoft Office User:</t>
        </r>
        <r>
          <rPr>
            <sz val="10"/>
            <color indexed="81"/>
            <rFont val="Calibri"/>
          </rPr>
          <t xml:space="preserve">
This one dropped a little</t>
        </r>
      </text>
    </comment>
  </commentList>
</comments>
</file>

<file path=xl/sharedStrings.xml><?xml version="1.0" encoding="utf-8"?>
<sst xmlns="http://schemas.openxmlformats.org/spreadsheetml/2006/main" count="1877" uniqueCount="557">
  <si>
    <t>Egger's test</t>
  </si>
  <si>
    <t>Overall</t>
  </si>
  <si>
    <t>Moderator</t>
  </si>
  <si>
    <t>Trim &amp; fill</t>
  </si>
  <si>
    <t>Mean</t>
  </si>
  <si>
    <t>CI</t>
  </si>
  <si>
    <t>PEESE</t>
  </si>
  <si>
    <t>Robust</t>
  </si>
  <si>
    <t>Univariate random effects</t>
  </si>
  <si>
    <t>Multivariate (covariance known)</t>
  </si>
  <si>
    <t>[-.45, -.20]</t>
  </si>
  <si>
    <t>Egger's was sig, Z = 3.24, p = .0012</t>
  </si>
  <si>
    <t>[-.67, -.54]</t>
  </si>
  <si>
    <t>Weight function (strong 2 tail)</t>
  </si>
  <si>
    <t>Weight function (moderate 2 tail)</t>
  </si>
  <si>
    <t xml:space="preserve">estimate      </t>
  </si>
  <si>
    <t xml:space="preserve">se     </t>
  </si>
  <si>
    <t xml:space="preserve">zval    </t>
  </si>
  <si>
    <t xml:space="preserve">pval    </t>
  </si>
  <si>
    <t xml:space="preserve">ci.lb    </t>
  </si>
  <si>
    <t xml:space="preserve">ci.ub     </t>
  </si>
  <si>
    <t xml:space="preserve">intrcpt    </t>
  </si>
  <si>
    <t>***</t>
  </si>
  <si>
    <t xml:space="preserve">DV_Code1    </t>
  </si>
  <si>
    <t xml:space="preserve">DV_Code2    </t>
  </si>
  <si>
    <t xml:space="preserve">DV_Code4    </t>
  </si>
  <si>
    <t xml:space="preserve">DV_Code5   </t>
  </si>
  <si>
    <t xml:space="preserve">&lt;.0001  </t>
  </si>
  <si>
    <t>Ability</t>
  </si>
  <si>
    <t>Mood</t>
  </si>
  <si>
    <t>Self-esteem</t>
  </si>
  <si>
    <t>Behavior</t>
  </si>
  <si>
    <t>Table 4</t>
  </si>
  <si>
    <t>Effect sizes for each type of dependent variable</t>
  </si>
  <si>
    <t>Type</t>
  </si>
  <si>
    <t>k</t>
  </si>
  <si>
    <r>
      <t>Mean ES (</t>
    </r>
    <r>
      <rPr>
        <i/>
        <sz val="12"/>
        <color theme="1"/>
        <rFont val="Times New Roman"/>
      </rPr>
      <t>d)</t>
    </r>
  </si>
  <si>
    <t>95% CI</t>
  </si>
  <si>
    <t>Performance satisfaction</t>
  </si>
  <si>
    <t>Old</t>
  </si>
  <si>
    <t>New multivariate</t>
  </si>
  <si>
    <t>Mean ES</t>
  </si>
  <si>
    <t>Vevea &amp; Woods</t>
  </si>
  <si>
    <t>Ability funnel plot shows one large ES out to the right and low down</t>
  </si>
  <si>
    <t>Robust version</t>
  </si>
  <si>
    <t>Mod est</t>
  </si>
  <si>
    <t>Sev est</t>
  </si>
  <si>
    <t xml:space="preserve">      Coef </t>
  </si>
  <si>
    <t xml:space="preserve">Estimate    </t>
  </si>
  <si>
    <t xml:space="preserve">SE  </t>
  </si>
  <si>
    <t xml:space="preserve">d.f. </t>
  </si>
  <si>
    <t xml:space="preserve">p-val </t>
  </si>
  <si>
    <t xml:space="preserve">(Satt) </t>
  </si>
  <si>
    <t>Sig.</t>
  </si>
  <si>
    <t xml:space="preserve">&lt;0.001  </t>
  </si>
  <si>
    <t xml:space="preserve">2 DV_Code1    </t>
  </si>
  <si>
    <t xml:space="preserve">3 DV_Code2    </t>
  </si>
  <si>
    <t xml:space="preserve">4 DV_Code4    </t>
  </si>
  <si>
    <t>0.0821    .</t>
  </si>
  <si>
    <t>x</t>
  </si>
  <si>
    <t>Known</t>
  </si>
  <si>
    <t>Novel</t>
  </si>
  <si>
    <t>DV Type</t>
  </si>
  <si>
    <r>
      <t>Mean ES (</t>
    </r>
    <r>
      <rPr>
        <i/>
        <sz val="12"/>
        <color rgb="FF000000"/>
        <rFont val="Times New Roman"/>
      </rPr>
      <t>d)</t>
    </r>
  </si>
  <si>
    <t>Perf Sat</t>
  </si>
  <si>
    <t>Multivariate</t>
  </si>
  <si>
    <t>d</t>
  </si>
  <si>
    <t xml:space="preserve">intrcpt                     </t>
  </si>
  <si>
    <t xml:space="preserve">DV_Code1                     </t>
  </si>
  <si>
    <t xml:space="preserve">DV_Code2                     </t>
  </si>
  <si>
    <t xml:space="preserve">DV_Code4                    </t>
  </si>
  <si>
    <t xml:space="preserve">DV_Code5                    </t>
  </si>
  <si>
    <t xml:space="preserve">Known.dimension2            </t>
  </si>
  <si>
    <t xml:space="preserve">DV_Code1:Known.dimension2   </t>
  </si>
  <si>
    <t xml:space="preserve">DV_Code4:Known.dimension2    </t>
  </si>
  <si>
    <t xml:space="preserve">DV_Code5:Known.dimension2    </t>
  </si>
  <si>
    <t>**</t>
  </si>
  <si>
    <t>95%lower</t>
  </si>
  <si>
    <t>95%higher</t>
  </si>
  <si>
    <t xml:space="preserve">Coef </t>
  </si>
  <si>
    <t>Moderate</t>
  </si>
  <si>
    <t>Severe</t>
  </si>
  <si>
    <t>hi</t>
  </si>
  <si>
    <t xml:space="preserve">intrcpt       </t>
  </si>
  <si>
    <t>*</t>
  </si>
  <si>
    <t>.</t>
  </si>
  <si>
    <t>Model Results:</t>
  </si>
  <si>
    <t>---</t>
  </si>
  <si>
    <t xml:space="preserve">Signif. codes:  0 ‘***’ 0.001 ‘**’ 0.01 ‘*’ 0.05 ‘.’ 0.1 ‘ ’ 1 </t>
  </si>
  <si>
    <t xml:space="preserve">Test of Moderators (coefficient(s) 2): </t>
  </si>
  <si>
    <t xml:space="preserve">Test of Moderators (coefficient(s) 2,3,4,5,6,7): </t>
  </si>
  <si>
    <t xml:space="preserve">                     estimate      se     zval    pval    ci.lb    ci.ub     </t>
  </si>
  <si>
    <t xml:space="preserve">                     estimate      se     zval    pval    ci.lb   ci.ub   </t>
  </si>
  <si>
    <t>Begg-Mazumdar test</t>
  </si>
  <si>
    <t>Kendall's tau = 0.1331, p = 0.0072</t>
  </si>
  <si>
    <t>[-.52, -.23]</t>
  </si>
  <si>
    <t>Sandwich estimators</t>
  </si>
  <si>
    <t>[-.50, -.19]</t>
  </si>
  <si>
    <t>-.61</t>
  </si>
  <si>
    <t>For multivariate part</t>
  </si>
  <si>
    <t>Regular</t>
  </si>
  <si>
    <t xml:space="preserve">moderator            -0.3653  0.2018  -1.8103  0.0702  -0.7607  0.0302  </t>
  </si>
  <si>
    <t>interaction</t>
  </si>
  <si>
    <t>DV</t>
  </si>
  <si>
    <t>Heterogeneity</t>
  </si>
  <si>
    <t>0.7036    .</t>
  </si>
  <si>
    <t>Paste multivariate here</t>
  </si>
  <si>
    <t>Paste robust here</t>
  </si>
  <si>
    <t>Paste univariate here</t>
  </si>
  <si>
    <t>Henmi &amp; Copas</t>
  </si>
  <si>
    <t>Begg &amp; Mazumdar</t>
  </si>
  <si>
    <t>ability</t>
  </si>
  <si>
    <t>trimfill(DV_affect, "right")</t>
  </si>
  <si>
    <t>affect</t>
  </si>
  <si>
    <t>self-esteem</t>
  </si>
  <si>
    <t>behavior</t>
  </si>
  <si>
    <t>perf sat</t>
  </si>
  <si>
    <t xml:space="preserve">   .</t>
  </si>
  <si>
    <t>Double-checked</t>
  </si>
  <si>
    <t>There was a significant multivariate effect for DV type, Qm(4) = 28.80, p = .00.</t>
  </si>
  <si>
    <t>Multivariate factor results</t>
  </si>
  <si>
    <t>All</t>
  </si>
  <si>
    <t>Dissimilarity</t>
  </si>
  <si>
    <t>Similarity</t>
  </si>
  <si>
    <t xml:space="preserve">moderator2   </t>
  </si>
  <si>
    <t>Dissim</t>
  </si>
  <si>
    <t>similarity</t>
  </si>
  <si>
    <t>dissimilarity</t>
  </si>
  <si>
    <t>[.19, .82]</t>
  </si>
  <si>
    <t>Z = 2.11, p = .04</t>
  </si>
  <si>
    <t>[-.52, -.02]</t>
  </si>
  <si>
    <t>Z = -.78, p = .43</t>
  </si>
  <si>
    <t>[.16, .86]</t>
  </si>
  <si>
    <t>0.8599   **</t>
  </si>
  <si>
    <t>tau = .39, p = .04</t>
  </si>
  <si>
    <t>tau = -.10, p = .39</t>
  </si>
  <si>
    <t>The dissimilarity numbers all pointed to a very consistent level of contrast. No publication bias in Eggers or Mazumdar, and no real adjustment to the effect size. A consistent finding</t>
  </si>
  <si>
    <t>The similarity studies did suggest some publication bias, with both Egger's test and Mazumdar being sig. The adjusted values range anywhere from 0.20 up to 0.44. We suggest that there is likely some effect but that it might be small rather than medium and that we should be cautious about it</t>
  </si>
  <si>
    <t xml:space="preserve">intrcpt               </t>
  </si>
  <si>
    <t xml:space="preserve">DV_Code1               </t>
  </si>
  <si>
    <t xml:space="preserve">-0.6826   0.8688    </t>
  </si>
  <si>
    <t xml:space="preserve">DV_Code2               </t>
  </si>
  <si>
    <t xml:space="preserve">-0.4594   1.4578    </t>
  </si>
  <si>
    <t xml:space="preserve">DV_Code4               </t>
  </si>
  <si>
    <t xml:space="preserve">0.1706   1.8031   </t>
  </si>
  <si>
    <t xml:space="preserve">DV_Code5              </t>
  </si>
  <si>
    <t xml:space="preserve">-1.2598   0.5053    </t>
  </si>
  <si>
    <t xml:space="preserve">moderator2             </t>
  </si>
  <si>
    <t xml:space="preserve">-0.0151   1.1259   </t>
  </si>
  <si>
    <t xml:space="preserve">DV_Code1:moderator2    </t>
  </si>
  <si>
    <t xml:space="preserve">DV_Code2:moderator2   </t>
  </si>
  <si>
    <t xml:space="preserve">DV_Code4:moderator2   </t>
  </si>
  <si>
    <t xml:space="preserve">DV_Code5:moderator2   </t>
  </si>
  <si>
    <t>Distant</t>
  </si>
  <si>
    <t>Local</t>
  </si>
  <si>
    <t>[ -0.84, -0.03]</t>
  </si>
  <si>
    <t>[ -0.83, -0.04]</t>
  </si>
  <si>
    <t>[ 0.18, 0.85]</t>
  </si>
  <si>
    <t>[ -0.82, -0.05]</t>
  </si>
  <si>
    <t>[ 0.2, 0.83]</t>
  </si>
  <si>
    <t>Dissimilarity (k = 37)</t>
  </si>
  <si>
    <t>Similarity (k = 16)</t>
  </si>
  <si>
    <t>Univariate</t>
  </si>
  <si>
    <t>Rank-correlation test</t>
  </si>
  <si>
    <t>Peese</t>
  </si>
  <si>
    <t>univariate</t>
  </si>
  <si>
    <t>local</t>
  </si>
  <si>
    <t>distant</t>
  </si>
  <si>
    <t>multivariate</t>
  </si>
  <si>
    <t xml:space="preserve">-0.6494   0.8736    </t>
  </si>
  <si>
    <t xml:space="preserve">-0.4557   1.4394    </t>
  </si>
  <si>
    <t>0.1859   1.7894   *</t>
  </si>
  <si>
    <t xml:space="preserve">-1.2194   0.4918    </t>
  </si>
  <si>
    <t xml:space="preserve">-0.0068   1.1182   </t>
  </si>
  <si>
    <t>For univariate</t>
  </si>
  <si>
    <t>mode</t>
  </si>
  <si>
    <t>moderator</t>
  </si>
  <si>
    <t>[-.11, .76]</t>
  </si>
  <si>
    <t>[-.67, -.18]</t>
  </si>
  <si>
    <t>Vevea &amp; Woods (moderate)</t>
  </si>
  <si>
    <t>Vevea &amp; Woods (severe)</t>
  </si>
  <si>
    <t>Effect size type</t>
  </si>
  <si>
    <t>Z = .10, p = .92</t>
  </si>
  <si>
    <t>tau = -.36, p = .28</t>
  </si>
  <si>
    <t>[-1.41, -.50]</t>
  </si>
  <si>
    <t>[-1.49, .03]</t>
  </si>
  <si>
    <t>tau = .10, p = .16</t>
  </si>
  <si>
    <t>[ -.45, -.11]</t>
  </si>
  <si>
    <t>[ -.61, -.20]</t>
  </si>
  <si>
    <t>Z = -1.27, p = .20</t>
  </si>
  <si>
    <t>tau = -.29, p = 40</t>
  </si>
  <si>
    <t>[ -.91, -.43]</t>
  </si>
  <si>
    <t>[ -.95, -.46]</t>
  </si>
  <si>
    <t>z = .60, p = .55</t>
  </si>
  <si>
    <t>tau = .13, p = .36</t>
  </si>
  <si>
    <t>[ -.30, .36]</t>
  </si>
  <si>
    <t>[ -.40, .47]</t>
  </si>
  <si>
    <t>z = 1.10, p = .27</t>
  </si>
  <si>
    <t>tau = .33, p = .75</t>
  </si>
  <si>
    <t>[-.82, .56]</t>
  </si>
  <si>
    <t>[ -1.45, .54]</t>
  </si>
  <si>
    <t>Z = 1.25, p = .21</t>
  </si>
  <si>
    <t>tau = .21, p = 27</t>
  </si>
  <si>
    <t>[ -.50, .23]</t>
  </si>
  <si>
    <t>[ -.60, .20]</t>
  </si>
  <si>
    <t>z = .07, p = .94</t>
  </si>
  <si>
    <t>tau = .33, p = .38</t>
  </si>
  <si>
    <t>[ -.27, .56]</t>
  </si>
  <si>
    <t>[ -.37, .65]</t>
  </si>
  <si>
    <t>z = 1.83, p = .07</t>
  </si>
  <si>
    <t>tau = .33, p = .15</t>
  </si>
  <si>
    <t>[ -.66, .03]</t>
  </si>
  <si>
    <t>[ -.84, -.01]</t>
  </si>
  <si>
    <t>z = .06, p = .95</t>
  </si>
  <si>
    <t>tau = 0, p = 1</t>
  </si>
  <si>
    <t>[ -1.90, -.76]</t>
  </si>
  <si>
    <t>z = .01, p = .99</t>
  </si>
  <si>
    <t>performance sat</t>
  </si>
  <si>
    <t>[ -2.17, -.17]</t>
  </si>
  <si>
    <t>[ -3.36, - .44]</t>
  </si>
  <si>
    <t>[ -4.20, .41]</t>
  </si>
  <si>
    <t xml:space="preserve">                  Coef Estimate    SE  d.f. p-val (Satt) Sig.</t>
  </si>
  <si>
    <t xml:space="preserve">1 intrcpt   </t>
  </si>
  <si>
    <t xml:space="preserve">5  DV_Code5   </t>
  </si>
  <si>
    <t xml:space="preserve">6 moderator2    </t>
  </si>
  <si>
    <t xml:space="preserve">7  DV_Code1:moderator2    </t>
  </si>
  <si>
    <t xml:space="preserve">8  DV_Code2:moderator2   </t>
  </si>
  <si>
    <t xml:space="preserve">9  DV_Code4:moderator2   </t>
  </si>
  <si>
    <t xml:space="preserve">10 DV_Code5:moderator2   </t>
  </si>
  <si>
    <t>The self-esteem effect here was quite variable. Although the distant targets showed</t>
  </si>
  <si>
    <t>Local (k = 8)</t>
  </si>
  <si>
    <t>Distant (k = 94)</t>
  </si>
  <si>
    <t>Local (k = 4)</t>
  </si>
  <si>
    <t>Distant (k = 17)</t>
  </si>
  <si>
    <t>Affect</t>
  </si>
  <si>
    <t>Distant (k = 26)</t>
  </si>
  <si>
    <t>Under all but the most severe publication bias, the local effect on ability remains strong (.7-.8). Even PEESE puts it at -.6. The distant effect shifts around a bit more. This is to be expected due to the heterogeneity issues. We should note that the inconsistency is only to make it stronger, not weaker. So, there's likely no overall effect for distant comparisons on ability</t>
  </si>
  <si>
    <t>The self-esteem results here do shift around as well for distant targets. We suggest that a plausible range of values is somewhere from -.1 to -.3, but not the advertised -.6. Neither of the pub bias tests were significant.</t>
  </si>
  <si>
    <t>Affect shows another similar pattern, with consistent results for the local comparisons, and more inconsistent estimates for distant targets. We suggest that distant targets have no effect on mood, while local ones have a strong effect</t>
  </si>
  <si>
    <t>Local (k = 7)</t>
  </si>
  <si>
    <t>Distant (k = 12)</t>
  </si>
  <si>
    <t>Distant (k = 5)</t>
  </si>
  <si>
    <t>Don't ask me to stake the farm on this one,the ks are low. There are definitely strong effects, and they're not that inconsistent. Probably slightly larger for distant targets in this instance.</t>
  </si>
  <si>
    <t>double-check those</t>
  </si>
  <si>
    <t>Overall, there is no evidence of an effect of local comparisons on behavior. Distant comparisons show quite variable effects, and a decent estimate for the behavioral effect is probably weak (-.2) up to moderately strong (-.85). This is one of the few cases where the robust method offered quite different estimates</t>
  </si>
  <si>
    <t xml:space="preserve">                    estimate      se     tval    pval    ci.lb    ci.ub     </t>
  </si>
  <si>
    <t xml:space="preserve">DV_Code1              </t>
  </si>
  <si>
    <t xml:space="preserve">-0.7598   0.5828     </t>
  </si>
  <si>
    <t xml:space="preserve">-0.5498   1.4423     </t>
  </si>
  <si>
    <t xml:space="preserve">0.2511   2.0244    </t>
  </si>
  <si>
    <t xml:space="preserve">0.0470   0.9098    </t>
  </si>
  <si>
    <t xml:space="preserve">DV_Code5:moderator2    </t>
  </si>
  <si>
    <t xml:space="preserve"> -0.3578  ***</t>
  </si>
  <si>
    <t xml:space="preserve">-0.7373   0.5657     </t>
  </si>
  <si>
    <t xml:space="preserve">-0.5414   1.4410     </t>
  </si>
  <si>
    <t xml:space="preserve">0.2681   2.0080    </t>
  </si>
  <si>
    <t xml:space="preserve">0.0622   0.9149    </t>
  </si>
  <si>
    <t>z = -.30, p = .77</t>
  </si>
  <si>
    <t>Self varied</t>
  </si>
  <si>
    <t>Standard varied</t>
  </si>
  <si>
    <t>tau = -0.23, p = 0.23</t>
  </si>
  <si>
    <t>[ -1.12, -.54]</t>
  </si>
  <si>
    <t>[ -1.07, -0.35]</t>
  </si>
  <si>
    <t>z = 2.12, p = 0.03</t>
  </si>
  <si>
    <t>tau = 0.10, p = 0.16</t>
  </si>
  <si>
    <t>[ -0.70,  -0.31]</t>
  </si>
  <si>
    <t>[ -0.65, -0.15]</t>
  </si>
  <si>
    <t>z = -1.08, p = 0.28</t>
  </si>
  <si>
    <t>tau = -0.14, p = 0.72</t>
  </si>
  <si>
    <t>[ -0.88,  -0.55]</t>
  </si>
  <si>
    <t>[ -0.94, -0.63]</t>
  </si>
  <si>
    <t>z = 0.34, p = 0.73</t>
  </si>
  <si>
    <t>tau = 0.06, p = 0.66</t>
  </si>
  <si>
    <t>[ -0.26, 0.38]</t>
  </si>
  <si>
    <t>[ -0.28, 0.55]</t>
  </si>
  <si>
    <t>z = 1.56, p = 0.12</t>
  </si>
  <si>
    <t>tau = 1.00, p = 0.33</t>
  </si>
  <si>
    <t>[ -1.31,  0.75]</t>
  </si>
  <si>
    <t>[ -2.23, 1.37]</t>
  </si>
  <si>
    <t>z = 1.37, p = 0.17</t>
  </si>
  <si>
    <t>tau = 0.20, p = 0.26</t>
  </si>
  <si>
    <t>[ -0.33, 0.42]</t>
  </si>
  <si>
    <t>[ -0.59, 0.14]</t>
  </si>
  <si>
    <t>z = 1.25, p = 0.21</t>
  </si>
  <si>
    <t>tau = 0.67, p = 0.33</t>
  </si>
  <si>
    <t>[ -0.03, 0.55]</t>
  </si>
  <si>
    <t>[ 0.04, 0.61]</t>
  </si>
  <si>
    <t>z = 1.53, p = 0.13</t>
  </si>
  <si>
    <t>tau = 0.34, p = 0.10</t>
  </si>
  <si>
    <t>[-0.66, -0.07]</t>
  </si>
  <si>
    <t>[ -0.80, -0.10]</t>
  </si>
  <si>
    <t>z = -0.10, p = 0.92</t>
  </si>
  <si>
    <t>tau = 0.00, p = 1.00</t>
  </si>
  <si>
    <t>[ -2.40, -0.80]</t>
  </si>
  <si>
    <t>[ -2.51, -0.52]</t>
  </si>
  <si>
    <t>NA</t>
  </si>
  <si>
    <t xml:space="preserve">                 Coef Estimate    SE  d.f. p-val (Satt) Sig.</t>
  </si>
  <si>
    <t xml:space="preserve">1              intrcpt  </t>
  </si>
  <si>
    <t xml:space="preserve">2             DV_Code1  </t>
  </si>
  <si>
    <t xml:space="preserve">3             DV_Code2   </t>
  </si>
  <si>
    <t xml:space="preserve">4             DV_Code4   </t>
  </si>
  <si>
    <t xml:space="preserve">5             DV_Code5  </t>
  </si>
  <si>
    <t xml:space="preserve">6           moderator2   </t>
  </si>
  <si>
    <t xml:space="preserve">7  DV_Code1:moderator2   </t>
  </si>
  <si>
    <t xml:space="preserve">8  DV_Code2:moderator2  </t>
  </si>
  <si>
    <t xml:space="preserve">9  DV_Code4:moderator2  </t>
  </si>
  <si>
    <t xml:space="preserve">              estimate      se     zval    pval    ci.lb    ci.ub     </t>
  </si>
  <si>
    <t xml:space="preserve">intrcpt                </t>
  </si>
  <si>
    <t xml:space="preserve">-0.5067   0.6092     </t>
  </si>
  <si>
    <t xml:space="preserve">-0.1201   0.5348     </t>
  </si>
  <si>
    <t xml:space="preserve">-0.1748   0.6198     </t>
  </si>
  <si>
    <t xml:space="preserve">DV_Code4              </t>
  </si>
  <si>
    <t>-2.1212   0.0696    .</t>
  </si>
  <si>
    <t xml:space="preserve">moderator2            </t>
  </si>
  <si>
    <t xml:space="preserve">-1.0130   0.1544     </t>
  </si>
  <si>
    <t xml:space="preserve">DV_Code4:moderator2    </t>
  </si>
  <si>
    <t xml:space="preserve">0.2453   2.6001    </t>
  </si>
  <si>
    <t xml:space="preserve">                     estimate      se     tval    pval    ci.lb    ci.ub     </t>
  </si>
  <si>
    <t xml:space="preserve">-0.5064   0.6013     </t>
  </si>
  <si>
    <t xml:space="preserve">-0.1285   0.5283     </t>
  </si>
  <si>
    <t xml:space="preserve">-0.1937   0.6014     </t>
  </si>
  <si>
    <t>-2.1026   0.0782    .</t>
  </si>
  <si>
    <t xml:space="preserve">-0.9936   0.1642     </t>
  </si>
  <si>
    <t xml:space="preserve">0.2267   2.5792    </t>
  </si>
  <si>
    <t>Non-exemplar</t>
  </si>
  <si>
    <t>Exemplar</t>
  </si>
  <si>
    <t>[ -1.13, -0.34]</t>
  </si>
  <si>
    <t>[ -0.68, 0.17]</t>
  </si>
  <si>
    <t>[ -1.14, -0.36]</t>
  </si>
  <si>
    <t>[ -0.69, 0.17]</t>
  </si>
  <si>
    <t>0.00137   **</t>
  </si>
  <si>
    <t xml:space="preserve">13.05      0.21937     </t>
  </si>
  <si>
    <t xml:space="preserve">1.51      0.55808     </t>
  </si>
  <si>
    <t>5.02      0.00217   **</t>
  </si>
  <si>
    <t xml:space="preserve">11.71      0.21305     </t>
  </si>
  <si>
    <t>19.42      0.01172    *</t>
  </si>
  <si>
    <t xml:space="preserve">18.45      0.11921     </t>
  </si>
  <si>
    <t xml:space="preserve">1.89      0.61613     </t>
  </si>
  <si>
    <t>6.97      0.00186   **</t>
  </si>
  <si>
    <t xml:space="preserve">12.93      0.56676     </t>
  </si>
  <si>
    <t>[ -1.05, -0.45]</t>
  </si>
  <si>
    <t>[ -0.6, 0.09]</t>
  </si>
  <si>
    <t>There is no overall ability effect for distant comparisons. There is a significant contrast effect for local comparisons even under severe two-tailed selection bias. The effect is quite robust (kudos to Alicke &amp; Zell)</t>
  </si>
  <si>
    <t>[ -1.49, -0.16]</t>
  </si>
  <si>
    <t>[ -1.49, -0.18]</t>
  </si>
  <si>
    <t>[ -1.16, -0.51]</t>
  </si>
  <si>
    <t>Self (k = 15)</t>
  </si>
  <si>
    <t>Standard only (k = 87)</t>
  </si>
  <si>
    <t>Self (k = 8)</t>
  </si>
  <si>
    <t>Standard only (k = 26)</t>
  </si>
  <si>
    <t>[ -0.7, 0.82]</t>
  </si>
  <si>
    <t>[ -0.69, 0.8]</t>
  </si>
  <si>
    <t>[ -0.43, 0.54]</t>
  </si>
  <si>
    <t>No mood effect if standard only is varied, but a robust one on all counts (.8-.6) for fake feedback to self.</t>
  </si>
  <si>
    <t>Self (k = 3)</t>
  </si>
  <si>
    <t>Standard only (k = 18)</t>
  </si>
  <si>
    <t>[ -1.28, 0.7]</t>
  </si>
  <si>
    <t>[ -1.22, 0.92]</t>
  </si>
  <si>
    <t>[ -1.29, 0.69]</t>
  </si>
  <si>
    <t>[ -1.21, 0.93]</t>
  </si>
  <si>
    <t>[ -1.32, 0.72]</t>
  </si>
  <si>
    <t>[ -1.24, 0.95]</t>
  </si>
  <si>
    <t>No effects for self-esteem, way too much variability in ES.</t>
  </si>
  <si>
    <t>[ -0.48, 1.28]</t>
  </si>
  <si>
    <t>[ -1.34, 0.64]</t>
  </si>
  <si>
    <t>[ -0.48, 1.26]</t>
  </si>
  <si>
    <t>[ -1.33, 0.63]</t>
  </si>
  <si>
    <t>[ 0.02, 0.76]</t>
  </si>
  <si>
    <t>[ -0.85, 0.14]</t>
  </si>
  <si>
    <t>[ -2.27, -0.93]</t>
  </si>
  <si>
    <t>[ -2.54, 0.83]</t>
  </si>
  <si>
    <t>[ -2.24, -0.94]</t>
  </si>
  <si>
    <t>[ -2.53, 0.81]</t>
  </si>
  <si>
    <t>[ -2.4, -0.78]</t>
  </si>
  <si>
    <t>[ -1.68, -0.03]</t>
  </si>
  <si>
    <t>Self (k = 4)</t>
  </si>
  <si>
    <t>Standard (k = 14)</t>
  </si>
  <si>
    <t>False feedback to self has ks too low and the variance around the standard only is really too large to make any claims of an effect on behavior.</t>
  </si>
  <si>
    <t>Standard only (k = 1)</t>
  </si>
  <si>
    <t>Self-only is the thing here and there is consistent evidence of a strong effect of false feedback on performance satisfaction</t>
  </si>
  <si>
    <t>Original</t>
  </si>
  <si>
    <t>With retracted Stapel</t>
  </si>
  <si>
    <t>[ -0.46, -.21]</t>
  </si>
  <si>
    <t>Egger's was sig, Z = 4.42, p &lt; .0001</t>
  </si>
  <si>
    <t>[ -.57, -.29]</t>
  </si>
  <si>
    <t>[ -.84, -.56]</t>
  </si>
  <si>
    <t>[ -.56, -.26]</t>
  </si>
  <si>
    <t>[ -1.00, -.59]</t>
  </si>
  <si>
    <t>tau = .15, p = .0007</t>
  </si>
  <si>
    <t>[ -.48, -.16]</t>
  </si>
  <si>
    <t>[ -.64, -.29]</t>
  </si>
  <si>
    <t>[ -.53, .03]</t>
  </si>
  <si>
    <t>[ -.88, -.18]</t>
  </si>
  <si>
    <t>[ -.44, .22]</t>
  </si>
  <si>
    <t>[ -1.87, -.95]</t>
  </si>
  <si>
    <t>z = 3.1132, p = 0.0019</t>
  </si>
  <si>
    <t>tau = 0.1363, p = 0.0242</t>
  </si>
  <si>
    <t>[ -.49, -.15]</t>
  </si>
  <si>
    <t>tau = 0.1586, p = 0.1936</t>
  </si>
  <si>
    <t>z = 0.9427, p = 0.3458</t>
  </si>
  <si>
    <t>[ -.45, .11]</t>
  </si>
  <si>
    <t>[ -.87, -.03]</t>
  </si>
  <si>
    <t>z = 3.8488, p = 0.0001</t>
  </si>
  <si>
    <t>tau = 0.2609, p = 0.0781</t>
  </si>
  <si>
    <t>tau = 0.2492, p = 0.0777</t>
  </si>
  <si>
    <t>z = 1.6396, p = 0.1011</t>
  </si>
  <si>
    <t>[ -.38, .15]</t>
  </si>
  <si>
    <t>[ -.48, .15]</t>
  </si>
  <si>
    <t>[ -.82, -.09]</t>
  </si>
  <si>
    <t>[ -.47, .25]</t>
  </si>
  <si>
    <t>[ -2.11, -.92]</t>
  </si>
  <si>
    <t>tau = 0.1111, p = 0.7614</t>
  </si>
  <si>
    <t>z = 0.0131, p = 0.9896</t>
  </si>
  <si>
    <t>[ -2.29, -.94]</t>
  </si>
  <si>
    <t xml:space="preserve">1  intrcpt  </t>
  </si>
  <si>
    <t>65.33       &lt;0.001  ***</t>
  </si>
  <si>
    <t xml:space="preserve">2 DV_Code1   </t>
  </si>
  <si>
    <t xml:space="preserve">38.86       0.1837     </t>
  </si>
  <si>
    <t xml:space="preserve">3 DV_Code2  </t>
  </si>
  <si>
    <t xml:space="preserve">20.23       0.8049     </t>
  </si>
  <si>
    <t xml:space="preserve">4 DV_Code4   </t>
  </si>
  <si>
    <t>26.90       0.0173    *</t>
  </si>
  <si>
    <t xml:space="preserve">5 DV_Code5  </t>
  </si>
  <si>
    <t>9.66       0.0234    *</t>
  </si>
  <si>
    <t>There was a main effect of implicit/explicit, Z = -6.92, p = .00, and a main effect of DV type, Qm(4) = 10.10, p = .04, but no interaction, Qm(2) = 2.83, p = .24.</t>
  </si>
  <si>
    <t>Given this, we examined the main effect of  moderator by dropping the DV code terms. The moderator was again significant, Z = -6.97, p = .00.</t>
  </si>
  <si>
    <t>[ .38, .99]</t>
  </si>
  <si>
    <t>[ .68, -.26]</t>
  </si>
  <si>
    <t>Eggers</t>
  </si>
  <si>
    <t>Sim</t>
  </si>
  <si>
    <t>Rank correlation</t>
  </si>
  <si>
    <t>z = 1.9480, p = 0.0514</t>
  </si>
  <si>
    <t>Trim fill</t>
  </si>
  <si>
    <t>[.14, .77]</t>
  </si>
  <si>
    <t>tau = 0.3289, p = 0.0579</t>
  </si>
  <si>
    <t>z = -0.7953, p = 0.4264</t>
  </si>
  <si>
    <t>[ -.51, -.05]</t>
  </si>
  <si>
    <t>tau = -0.0772, p = 0.4903</t>
  </si>
  <si>
    <t>Sandwich</t>
  </si>
  <si>
    <t>Wood</t>
  </si>
  <si>
    <t>Mod</t>
  </si>
  <si>
    <t>[ -1.46, -.21]</t>
  </si>
  <si>
    <t>[ -45, -.11]</t>
  </si>
  <si>
    <t>[-1.37, -.12]</t>
  </si>
  <si>
    <t>[-.33, .40]</t>
  </si>
  <si>
    <t>[-1.23, .57]</t>
  </si>
  <si>
    <t>[-.89, -.09]</t>
  </si>
  <si>
    <t>[-.54, .84]</t>
  </si>
  <si>
    <t>[ -.62, .22]</t>
  </si>
  <si>
    <t>[-2.01, -.42]</t>
  </si>
  <si>
    <t>[-2.79, -1.01]</t>
  </si>
  <si>
    <t>QE(df = 207) = 2153, p-val &lt; .0001</t>
  </si>
  <si>
    <t>QM(df = 9) = 36.26, p = .00</t>
  </si>
  <si>
    <t>QM(df = 4) = 12.57, p = .01</t>
  </si>
  <si>
    <t>z = 1.66, p = .096</t>
  </si>
  <si>
    <t>QM(df = 4) = 10.13, p = .04</t>
  </si>
  <si>
    <t>The overall test of implicit/explicit task by DV model was significant. There was a marginal effect for the moderator, and significant effects for DV type, and the interaction. Nothing new there.</t>
  </si>
  <si>
    <t>[ -1.34, -.36]</t>
  </si>
  <si>
    <t>[ -.59, -.23]</t>
  </si>
  <si>
    <t>[-1.23, -.18]</t>
  </si>
  <si>
    <t>[-.38, .26]</t>
  </si>
  <si>
    <t>[-1.29, .29]</t>
  </si>
  <si>
    <t>[ -.93, -.18]</t>
  </si>
  <si>
    <t>[-.39, .71]</t>
  </si>
  <si>
    <t>[-.65, .15]</t>
  </si>
  <si>
    <t>[ -1.81, -.60]</t>
  </si>
  <si>
    <t>[ -2.54, -1.15]</t>
  </si>
  <si>
    <t>There's one new effect here, that distant targets have a significant effect on affect (see multivariate CI) (before it was non-sig)</t>
  </si>
  <si>
    <t>Qe(207) = 2134, p = .00</t>
  </si>
  <si>
    <t>Model</t>
  </si>
  <si>
    <t>Qm(8) = 50.58, p = .00</t>
  </si>
  <si>
    <t>Qm(4) = 27.31, p = .00</t>
  </si>
  <si>
    <t>Interaction</t>
  </si>
  <si>
    <t>Qm(3) = 15.41, p = .0015</t>
  </si>
  <si>
    <t>Z = 4.09, p = .00</t>
  </si>
  <si>
    <t>There were all effects, including two mains and interactions (this adds one)</t>
  </si>
  <si>
    <t>[ -.87, -.46]</t>
  </si>
  <si>
    <t>[ -.30, .28]</t>
  </si>
  <si>
    <t>[ -.47, .23]</t>
  </si>
  <si>
    <t>[ -1.15, -.10]</t>
  </si>
  <si>
    <t>[ -.89, -.18]</t>
  </si>
  <si>
    <t>[ -.71, .16]</t>
  </si>
  <si>
    <t>[ -.34, .77]</t>
  </si>
  <si>
    <t>[ -2.96, -1.35]</t>
  </si>
  <si>
    <t>[ -1.36, -.23]</t>
  </si>
  <si>
    <t>[-.45, -.09]</t>
  </si>
  <si>
    <t>[-.87, -.16]</t>
  </si>
  <si>
    <t>[ -.37, .35]</t>
  </si>
  <si>
    <t>[ -1.43, -.11]</t>
  </si>
  <si>
    <t>[ -.83, -.10]</t>
  </si>
  <si>
    <t>[-.61, .22]</t>
  </si>
  <si>
    <t>[ -.56, .80]</t>
  </si>
  <si>
    <t>[ -3.58, -1.55]</t>
  </si>
  <si>
    <t>[ -1.71, .27]</t>
  </si>
  <si>
    <t xml:space="preserve">Variance Components: </t>
  </si>
  <si>
    <t xml:space="preserve">            estim    sqrt  nlvls  fixed                    factor</t>
  </si>
  <si>
    <t xml:space="preserve">Test for Residual Heterogeneity: </t>
  </si>
  <si>
    <t>Multivariate Meta-Analysis Model (k = 124; method: REML)</t>
  </si>
  <si>
    <t>Qe(207) = 1906, p = .00</t>
  </si>
  <si>
    <t>Qm(8) = 36.13, p = .00</t>
  </si>
  <si>
    <t>Qm(4) = 20.36, p = .0004</t>
  </si>
  <si>
    <t>Z = .672, p = .50</t>
  </si>
  <si>
    <t>Qm(3) = 12.11, p = .02</t>
  </si>
  <si>
    <t>There was an interaction but no main effect this time.</t>
  </si>
  <si>
    <t>[ -.77, -.08]</t>
  </si>
  <si>
    <t>[ -.47, -.11]</t>
  </si>
  <si>
    <t>[ -1.44, -.22]</t>
  </si>
  <si>
    <t>[-.29, .42]</t>
  </si>
  <si>
    <t>[-2.08, -.67]</t>
  </si>
  <si>
    <t>[ -.56, .26]</t>
  </si>
  <si>
    <t>[-.48, 1.28]</t>
  </si>
  <si>
    <t>[ -.63, .14]</t>
  </si>
  <si>
    <t>[-2.20, -.98]</t>
  </si>
  <si>
    <t>[-2.60, .89]</t>
  </si>
  <si>
    <t>Q(df = 217) = 2215, p = .00</t>
  </si>
  <si>
    <t>QM(df = 6) = 19.80, p = .003</t>
  </si>
  <si>
    <t>QM(df = 4) = 16.45, p = .0025</t>
  </si>
  <si>
    <t xml:space="preserve"> Z = -.798, p = .42</t>
  </si>
  <si>
    <t>Z = 1.40, p = .16</t>
  </si>
  <si>
    <t xml:space="preserve">            estim    sqrt  nlvls  fixed</t>
  </si>
  <si>
    <t>sigma^2.1  0.0000  0.0001     66     no</t>
  </si>
  <si>
    <t>sigma^2.2  0.8111  0.9006    124     no</t>
  </si>
  <si>
    <t xml:space="preserve">                             factor</t>
  </si>
  <si>
    <t>sigma^2.1                Study_Code</t>
  </si>
  <si>
    <t>sigma^2.2  Study_Code/Order.for.CMA</t>
  </si>
  <si>
    <t>QE(df = 122) = 1276.1903, p-val &lt; .0001</t>
  </si>
  <si>
    <t>QM(df = 1) = 0.0873, p-val = 0.7677</t>
  </si>
  <si>
    <t xml:space="preserve">            estimate      se     zval    pval    ci.lb   ci.ub</t>
  </si>
  <si>
    <t>intrcpt      -0.2694  0.1786  -1.5081  0.1315  -0.6196  0.0807</t>
  </si>
  <si>
    <t>moderator2   -0.0602  0.2038  -0.2954  0.7677  -0.4596  0.3392</t>
  </si>
  <si>
    <t xml:space="preserve">intrcpt      </t>
  </si>
  <si>
    <t>There were no differences here, sub/obj still doesn't work</t>
  </si>
  <si>
    <t>Multivariate Meta-Analysis Model (k = 42; method: REML)</t>
  </si>
  <si>
    <t>sigma^2.1  0.0000  0.0000     24     no                Study_Code</t>
  </si>
  <si>
    <t>sigma^2.2  0.4515  0.6719     42     no  Study_Code/Order.for.CMA</t>
  </si>
  <si>
    <t>QE(df = 35) = 242.4045, p-val &lt; .0001</t>
  </si>
  <si>
    <t>QM(df = 6) = 3.1578, p-val = 0.7888</t>
  </si>
  <si>
    <t xml:space="preserve">intrcpt               -0.1461  0.1589  -0.9193  0.3580  -0.4576  0.1654   </t>
  </si>
  <si>
    <t xml:space="preserve">DV_Code1              -0.1342  0.3131  -0.4286  0.6682  -0.7478  0.4794   </t>
  </si>
  <si>
    <t xml:space="preserve">DV_Code2              -0.1499  0.7463  -0.2008  0.8408  -1.6127  1.3129   </t>
  </si>
  <si>
    <t xml:space="preserve">DV_Code4               0.8581  0.7653   1.1213  0.2622  -0.6418  2.3580   </t>
  </si>
  <si>
    <t xml:space="preserve">moderator2             0.3605  0.3412   1.0565  0.2907  -0.3083  1.0293   </t>
  </si>
  <si>
    <t xml:space="preserve">DV_Code1:moderator2    0.0239  0.6077   0.0393  0.9686  -1.1672  1.2150   </t>
  </si>
  <si>
    <t xml:space="preserve">DV_Code2:moderator2   -0.3585  1.0583  -0.3388  0.7348  -2.4327  1.7157   </t>
  </si>
  <si>
    <t>no changes here either</t>
  </si>
  <si>
    <t>Same as last time, only overall and DV, nothing for moderator. Even less sig than last time (last time had a sig interaction for perf sat on low k)</t>
  </si>
  <si>
    <t>QE(df = 175) = 2173, p = .00</t>
  </si>
  <si>
    <t>QM(df = 9) = 23.45, p = .0053</t>
  </si>
  <si>
    <t>QM(df = 4) = 1.8495, p = .76</t>
  </si>
  <si>
    <t>QM(df = 4) = 1.97, p = .74</t>
  </si>
  <si>
    <t>Z = -1.68, p = .09</t>
  </si>
  <si>
    <t>QE(df = 215) = 2437.3567, p-val &lt; .0001</t>
  </si>
  <si>
    <t>QM(df = 1) = 4.0052, p-val = 0.0454</t>
  </si>
  <si>
    <t xml:space="preserve">           estimate      se     zval    pval    ci.lb    ci.ub   </t>
  </si>
  <si>
    <t xml:space="preserve">intrcpt      0.2431  0.2955   0.8225  0.4108  -0.3362   0.8223   </t>
  </si>
  <si>
    <t>moderator   -0.3215  0.1606  -2.0013  0.0454  -0.6363  -0.0066  *</t>
  </si>
  <si>
    <t>The overall test of implicit/explicit task by DV model was significant, QM(9) = 43.43, p = .00. There was a marginally significant effect for the moderator, only, so we dropped the others and ran again. This time the moderator was sig, Z = -2.00, p = .045. As can be seen below, implicit leads to no effect, while explicit leads to contrast.</t>
  </si>
</sst>
</file>

<file path=xl/styles.xml><?xml version="1.0" encoding="utf-8"?>
<styleSheet xmlns="http://schemas.openxmlformats.org/spreadsheetml/2006/main" xmlns:mc="http://schemas.openxmlformats.org/markup-compatibility/2006" xmlns:x14ac="http://schemas.microsoft.com/office/spreadsheetml/2009/9/ac" mc:Ignorable="x14ac">
  <fonts count="14" x14ac:knownFonts="1">
    <font>
      <sz val="12"/>
      <color theme="1"/>
      <name val="Calibri"/>
      <family val="2"/>
      <scheme val="minor"/>
    </font>
    <font>
      <sz val="11"/>
      <color theme="1"/>
      <name val="Century Schoolbook"/>
    </font>
    <font>
      <u/>
      <sz val="12"/>
      <color theme="10"/>
      <name val="Calibri"/>
      <family val="2"/>
      <scheme val="minor"/>
    </font>
    <font>
      <u/>
      <sz val="12"/>
      <color theme="11"/>
      <name val="Calibri"/>
      <family val="2"/>
      <scheme val="minor"/>
    </font>
    <font>
      <sz val="12"/>
      <color theme="1"/>
      <name val="Times New Roman"/>
    </font>
    <font>
      <i/>
      <sz val="12"/>
      <color theme="1"/>
      <name val="Times New Roman"/>
    </font>
    <font>
      <sz val="12"/>
      <color rgb="FF000000"/>
      <name val="Times New Roman"/>
    </font>
    <font>
      <i/>
      <sz val="12"/>
      <color rgb="FF000000"/>
      <name val="Times New Roman"/>
    </font>
    <font>
      <b/>
      <sz val="12"/>
      <color theme="1"/>
      <name val="Calibri"/>
      <family val="2"/>
      <scheme val="minor"/>
    </font>
    <font>
      <sz val="8"/>
      <name val="Calibri"/>
      <family val="2"/>
      <scheme val="minor"/>
    </font>
    <font>
      <b/>
      <sz val="12"/>
      <color rgb="FF000000"/>
      <name val="Times New Roman"/>
    </font>
    <font>
      <sz val="12"/>
      <color rgb="FF000000"/>
      <name val="Calibri"/>
    </font>
    <font>
      <sz val="10"/>
      <color indexed="81"/>
      <name val="Calibri"/>
    </font>
    <font>
      <b/>
      <sz val="10"/>
      <color indexed="81"/>
      <name val="Calibri"/>
    </font>
  </fonts>
  <fills count="4">
    <fill>
      <patternFill patternType="none"/>
    </fill>
    <fill>
      <patternFill patternType="gray125"/>
    </fill>
    <fill>
      <patternFill patternType="solid">
        <fgColor rgb="FFFFFF00"/>
        <bgColor indexed="64"/>
      </patternFill>
    </fill>
    <fill>
      <patternFill patternType="solid">
        <fgColor theme="5"/>
        <bgColor indexed="64"/>
      </patternFill>
    </fill>
  </fills>
  <borders count="6">
    <border>
      <left/>
      <right/>
      <top/>
      <bottom/>
      <diagonal/>
    </border>
    <border>
      <left/>
      <right/>
      <top style="medium">
        <color auto="1"/>
      </top>
      <bottom style="medium">
        <color auto="1"/>
      </bottom>
      <diagonal/>
    </border>
    <border>
      <left/>
      <right/>
      <top/>
      <bottom style="medium">
        <color auto="1"/>
      </bottom>
      <diagonal/>
    </border>
    <border>
      <left/>
      <right/>
      <top style="medium">
        <color auto="1"/>
      </top>
      <bottom/>
      <diagonal/>
    </border>
    <border>
      <left/>
      <right/>
      <top/>
      <bottom style="thin">
        <color auto="1"/>
      </bottom>
      <diagonal/>
    </border>
    <border>
      <left/>
      <right/>
      <top style="thin">
        <color auto="1"/>
      </top>
      <bottom style="thin">
        <color auto="1"/>
      </bottom>
      <diagonal/>
    </border>
  </borders>
  <cellStyleXfs count="55">
    <xf numFmtId="0" fontId="0" fillId="0" borderId="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xf numFmtId="0" fontId="2" fillId="0" borderId="0" applyNumberFormat="0" applyFill="0" applyBorder="0" applyAlignment="0" applyProtection="0"/>
    <xf numFmtId="0" fontId="3" fillId="0" borderId="0" applyNumberFormat="0" applyFill="0" applyBorder="0" applyAlignment="0" applyProtection="0"/>
  </cellStyleXfs>
  <cellXfs count="129">
    <xf numFmtId="0" fontId="0" fillId="0" borderId="0" xfId="0"/>
    <xf numFmtId="0" fontId="1" fillId="0" borderId="0" xfId="0" applyFont="1" applyAlignment="1">
      <alignment vertical="center"/>
    </xf>
    <xf numFmtId="0" fontId="4" fillId="0" borderId="0" xfId="0" applyFont="1" applyAlignment="1">
      <alignment vertical="center"/>
    </xf>
    <xf numFmtId="0" fontId="0" fillId="0" borderId="0" xfId="0" applyAlignment="1"/>
    <xf numFmtId="0" fontId="1" fillId="0" borderId="0" xfId="0" applyFont="1" applyAlignment="1">
      <alignment horizontal="left" vertical="center" indent="6"/>
    </xf>
    <xf numFmtId="2" fontId="0" fillId="0" borderId="0" xfId="0" applyNumberFormat="1"/>
    <xf numFmtId="0" fontId="5" fillId="0" borderId="0" xfId="0" applyFont="1" applyAlignment="1">
      <alignment vertical="center"/>
    </xf>
    <xf numFmtId="0" fontId="4" fillId="0" borderId="1" xfId="0" applyFont="1" applyBorder="1" applyAlignment="1">
      <alignment vertical="center" wrapText="1"/>
    </xf>
    <xf numFmtId="0" fontId="5" fillId="0" borderId="1" xfId="0" applyFont="1" applyBorder="1" applyAlignment="1">
      <alignment vertical="center" wrapText="1"/>
    </xf>
    <xf numFmtId="0" fontId="4" fillId="0" borderId="0" xfId="0" applyFont="1" applyAlignment="1">
      <alignment vertical="center" wrapText="1"/>
    </xf>
    <xf numFmtId="0" fontId="4" fillId="0" borderId="2" xfId="0" applyFont="1" applyBorder="1" applyAlignment="1">
      <alignment vertical="center" wrapText="1"/>
    </xf>
    <xf numFmtId="2" fontId="4" fillId="0" borderId="0" xfId="0" applyNumberFormat="1" applyFont="1" applyAlignment="1">
      <alignment vertical="center" wrapText="1"/>
    </xf>
    <xf numFmtId="0" fontId="0" fillId="0" borderId="2" xfId="0" applyBorder="1"/>
    <xf numFmtId="0" fontId="4" fillId="0" borderId="2" xfId="0" applyFont="1" applyFill="1" applyBorder="1" applyAlignment="1">
      <alignment vertical="center" wrapText="1"/>
    </xf>
    <xf numFmtId="0" fontId="0" fillId="0" borderId="1" xfId="0" applyBorder="1"/>
    <xf numFmtId="0" fontId="4" fillId="0" borderId="0" xfId="0" applyFont="1" applyFill="1" applyBorder="1" applyAlignment="1">
      <alignment vertical="center"/>
    </xf>
    <xf numFmtId="0" fontId="0" fillId="2" borderId="0" xfId="0" applyFill="1"/>
    <xf numFmtId="0" fontId="6" fillId="0" borderId="0" xfId="0" applyFont="1" applyAlignment="1">
      <alignment horizontal="center" vertical="center"/>
    </xf>
    <xf numFmtId="0" fontId="6" fillId="0" borderId="1" xfId="0" applyFont="1" applyBorder="1" applyAlignment="1">
      <alignment horizontal="center" vertical="center"/>
    </xf>
    <xf numFmtId="0" fontId="6" fillId="0" borderId="2" xfId="0" applyFont="1" applyBorder="1" applyAlignment="1">
      <alignment vertical="center" wrapText="1"/>
    </xf>
    <xf numFmtId="0" fontId="7" fillId="0" borderId="2" xfId="0" applyFont="1" applyBorder="1" applyAlignment="1">
      <alignment horizontal="center" vertical="center" wrapText="1"/>
    </xf>
    <xf numFmtId="0" fontId="6" fillId="0" borderId="2" xfId="0" applyFont="1" applyBorder="1" applyAlignment="1">
      <alignment horizontal="center" vertical="center" wrapText="1"/>
    </xf>
    <xf numFmtId="0" fontId="6" fillId="0" borderId="0" xfId="0" applyFont="1" applyAlignment="1">
      <alignment vertical="center"/>
    </xf>
    <xf numFmtId="0" fontId="6" fillId="0" borderId="2" xfId="0" applyFont="1" applyBorder="1" applyAlignment="1">
      <alignment vertical="center"/>
    </xf>
    <xf numFmtId="0" fontId="6" fillId="0" borderId="2" xfId="0" applyFont="1" applyBorder="1" applyAlignment="1">
      <alignment horizontal="center" vertical="center"/>
    </xf>
    <xf numFmtId="4" fontId="6" fillId="0" borderId="0" xfId="0" applyNumberFormat="1" applyFont="1" applyAlignment="1">
      <alignment horizontal="center" vertical="center"/>
    </xf>
    <xf numFmtId="2" fontId="6" fillId="0" borderId="0" xfId="0" applyNumberFormat="1" applyFont="1" applyAlignment="1">
      <alignment horizontal="center" vertical="center"/>
    </xf>
    <xf numFmtId="2" fontId="6" fillId="0" borderId="2" xfId="0" applyNumberFormat="1" applyFont="1" applyBorder="1" applyAlignment="1">
      <alignment horizontal="center" vertical="center"/>
    </xf>
    <xf numFmtId="4" fontId="0" fillId="0" borderId="0" xfId="0" applyNumberFormat="1"/>
    <xf numFmtId="0" fontId="6" fillId="0" borderId="2" xfId="0" applyFont="1" applyFill="1" applyBorder="1" applyAlignment="1">
      <alignment horizontal="center" vertical="center" wrapText="1"/>
    </xf>
    <xf numFmtId="2" fontId="0" fillId="0" borderId="2" xfId="0" applyNumberFormat="1" applyBorder="1"/>
    <xf numFmtId="0" fontId="0" fillId="0" borderId="2" xfId="0" applyFill="1" applyBorder="1"/>
    <xf numFmtId="0" fontId="6" fillId="0" borderId="1" xfId="0" applyFont="1" applyBorder="1" applyAlignment="1">
      <alignment vertical="center"/>
    </xf>
    <xf numFmtId="0" fontId="1" fillId="0" borderId="0" xfId="0" applyFont="1"/>
    <xf numFmtId="0" fontId="8" fillId="0" borderId="0" xfId="0" applyFont="1"/>
    <xf numFmtId="0" fontId="0" fillId="0" borderId="0" xfId="0" applyFont="1"/>
    <xf numFmtId="0" fontId="0" fillId="0" borderId="0" xfId="0" applyBorder="1"/>
    <xf numFmtId="0" fontId="0" fillId="0" borderId="0" xfId="0" applyFill="1" applyBorder="1"/>
    <xf numFmtId="0" fontId="0" fillId="0" borderId="4" xfId="0" applyBorder="1"/>
    <xf numFmtId="0" fontId="0" fillId="0" borderId="5" xfId="0" applyBorder="1"/>
    <xf numFmtId="0" fontId="0" fillId="0" borderId="0" xfId="0" quotePrefix="1" applyFont="1" applyAlignment="1">
      <alignment horizontal="right"/>
    </xf>
    <xf numFmtId="0" fontId="1" fillId="2" borderId="0" xfId="0" applyFont="1" applyFill="1" applyAlignment="1">
      <alignment vertical="center"/>
    </xf>
    <xf numFmtId="2" fontId="0" fillId="2" borderId="0" xfId="0" applyNumberFormat="1" applyFill="1"/>
    <xf numFmtId="4" fontId="0" fillId="2" borderId="0" xfId="0" applyNumberFormat="1" applyFill="1"/>
    <xf numFmtId="0" fontId="1" fillId="2" borderId="0" xfId="0" applyFont="1" applyFill="1" applyAlignment="1">
      <alignment horizontal="left" vertical="center" indent="6"/>
    </xf>
    <xf numFmtId="0" fontId="8" fillId="2" borderId="0" xfId="0" applyFont="1" applyFill="1"/>
    <xf numFmtId="2" fontId="1" fillId="2" borderId="0" xfId="0" applyNumberFormat="1" applyFont="1" applyFill="1" applyAlignment="1">
      <alignment vertical="center"/>
    </xf>
    <xf numFmtId="2" fontId="1" fillId="2" borderId="0" xfId="0" applyNumberFormat="1" applyFont="1" applyFill="1" applyAlignment="1">
      <alignment horizontal="left" vertical="center" indent="6"/>
    </xf>
    <xf numFmtId="0" fontId="0" fillId="0" borderId="2" xfId="0" applyFont="1" applyBorder="1"/>
    <xf numFmtId="2" fontId="4" fillId="0" borderId="0" xfId="0" applyNumberFormat="1" applyFont="1" applyBorder="1" applyAlignment="1">
      <alignment horizontal="right" vertical="center" wrapText="1"/>
    </xf>
    <xf numFmtId="4" fontId="6" fillId="0" borderId="1" xfId="0" applyNumberFormat="1" applyFont="1" applyBorder="1" applyAlignment="1">
      <alignment horizontal="center" vertical="center"/>
    </xf>
    <xf numFmtId="2" fontId="6" fillId="0" borderId="1" xfId="0" applyNumberFormat="1" applyFont="1" applyBorder="1" applyAlignment="1">
      <alignment horizontal="center" vertical="center"/>
    </xf>
    <xf numFmtId="1" fontId="6" fillId="0" borderId="1" xfId="0" applyNumberFormat="1" applyFont="1" applyBorder="1" applyAlignment="1">
      <alignment vertical="center"/>
    </xf>
    <xf numFmtId="0" fontId="6" fillId="0" borderId="1" xfId="0" applyFont="1" applyBorder="1" applyAlignment="1">
      <alignment horizontal="right" vertical="center"/>
    </xf>
    <xf numFmtId="0" fontId="0" fillId="0" borderId="0" xfId="0" applyNumberFormat="1"/>
    <xf numFmtId="0" fontId="0" fillId="0" borderId="0" xfId="0" applyFill="1"/>
    <xf numFmtId="0" fontId="6" fillId="0" borderId="1" xfId="0" applyFont="1" applyFill="1" applyBorder="1" applyAlignment="1">
      <alignment vertical="center"/>
    </xf>
    <xf numFmtId="0" fontId="6" fillId="0" borderId="1" xfId="0" applyFont="1" applyFill="1" applyBorder="1" applyAlignment="1">
      <alignment horizontal="center" vertical="center"/>
    </xf>
    <xf numFmtId="0" fontId="6" fillId="0" borderId="2" xfId="0" applyFont="1" applyFill="1" applyBorder="1" applyAlignment="1">
      <alignment vertical="center" wrapText="1"/>
    </xf>
    <xf numFmtId="0" fontId="7" fillId="0" borderId="2" xfId="0" applyFont="1" applyFill="1" applyBorder="1" applyAlignment="1">
      <alignment horizontal="center" vertical="center" wrapText="1"/>
    </xf>
    <xf numFmtId="0" fontId="0" fillId="0" borderId="1" xfId="0" applyFill="1" applyBorder="1"/>
    <xf numFmtId="0" fontId="6" fillId="0" borderId="0" xfId="0" applyFont="1" applyFill="1" applyAlignment="1">
      <alignment vertical="center"/>
    </xf>
    <xf numFmtId="0" fontId="6" fillId="0" borderId="0" xfId="0" applyFont="1" applyFill="1" applyAlignment="1">
      <alignment horizontal="center" vertical="center"/>
    </xf>
    <xf numFmtId="2" fontId="6" fillId="0" borderId="0" xfId="0" applyNumberFormat="1" applyFont="1" applyFill="1" applyAlignment="1">
      <alignment horizontal="center" vertical="center"/>
    </xf>
    <xf numFmtId="4" fontId="6" fillId="0" borderId="0" xfId="0" applyNumberFormat="1" applyFont="1" applyFill="1" applyAlignment="1">
      <alignment horizontal="center" vertical="center"/>
    </xf>
    <xf numFmtId="2" fontId="0" fillId="0" borderId="0" xfId="0" applyNumberFormat="1" applyFill="1"/>
    <xf numFmtId="0" fontId="6" fillId="0" borderId="2" xfId="0" applyFont="1" applyFill="1" applyBorder="1" applyAlignment="1">
      <alignment vertical="center"/>
    </xf>
    <xf numFmtId="0" fontId="6" fillId="0" borderId="2" xfId="0" applyFont="1" applyFill="1" applyBorder="1" applyAlignment="1">
      <alignment horizontal="center" vertical="center"/>
    </xf>
    <xf numFmtId="2" fontId="6" fillId="0" borderId="2" xfId="0" applyNumberFormat="1" applyFont="1" applyFill="1" applyBorder="1" applyAlignment="1">
      <alignment horizontal="center" vertical="center"/>
    </xf>
    <xf numFmtId="2" fontId="0" fillId="0" borderId="2" xfId="0" applyNumberFormat="1" applyFill="1" applyBorder="1"/>
    <xf numFmtId="0" fontId="6" fillId="0" borderId="0" xfId="0" applyFont="1" applyBorder="1" applyAlignment="1">
      <alignment horizontal="center" vertical="center"/>
    </xf>
    <xf numFmtId="0" fontId="6" fillId="0" borderId="0" xfId="0" applyFont="1" applyBorder="1" applyAlignment="1">
      <alignment vertical="center"/>
    </xf>
    <xf numFmtId="0" fontId="4" fillId="0" borderId="0" xfId="0" applyFont="1" applyBorder="1"/>
    <xf numFmtId="0" fontId="4" fillId="0" borderId="0" xfId="0" applyFont="1" applyBorder="1" applyAlignment="1">
      <alignment horizontal="center"/>
    </xf>
    <xf numFmtId="0" fontId="4" fillId="0" borderId="2" xfId="0" applyFont="1" applyBorder="1"/>
    <xf numFmtId="0" fontId="4" fillId="0" borderId="4" xfId="0" applyFont="1" applyBorder="1"/>
    <xf numFmtId="0" fontId="6" fillId="0" borderId="3" xfId="0" applyFont="1" applyBorder="1" applyAlignment="1">
      <alignment vertical="center" wrapText="1"/>
    </xf>
    <xf numFmtId="0" fontId="4" fillId="0" borderId="3" xfId="0" applyFont="1" applyBorder="1" applyAlignment="1">
      <alignment horizontal="right" vertical="center"/>
    </xf>
    <xf numFmtId="0" fontId="6" fillId="0" borderId="1" xfId="0" applyFont="1" applyBorder="1" applyAlignment="1">
      <alignment horizontal="center" vertical="center"/>
    </xf>
    <xf numFmtId="4" fontId="6" fillId="0" borderId="2" xfId="0" applyNumberFormat="1" applyFont="1" applyFill="1" applyBorder="1" applyAlignment="1">
      <alignment horizontal="center" vertical="center"/>
    </xf>
    <xf numFmtId="0" fontId="0" fillId="0" borderId="1" xfId="0" applyFill="1" applyBorder="1" applyAlignment="1">
      <alignment horizontal="center"/>
    </xf>
    <xf numFmtId="0" fontId="4" fillId="0" borderId="0" xfId="0" applyFont="1" applyFill="1" applyBorder="1" applyAlignment="1">
      <alignment horizontal="center"/>
    </xf>
    <xf numFmtId="2" fontId="6" fillId="0" borderId="0" xfId="0" applyNumberFormat="1" applyFont="1" applyBorder="1" applyAlignment="1">
      <alignment horizontal="right" vertical="center"/>
    </xf>
    <xf numFmtId="2" fontId="4" fillId="0" borderId="0" xfId="0" applyNumberFormat="1" applyFont="1" applyBorder="1" applyAlignment="1">
      <alignment horizontal="right"/>
    </xf>
    <xf numFmtId="0" fontId="4" fillId="0" borderId="0" xfId="0" applyFont="1" applyBorder="1" applyAlignment="1">
      <alignment horizontal="right"/>
    </xf>
    <xf numFmtId="0" fontId="4" fillId="0" borderId="0" xfId="0" applyFont="1" applyFill="1" applyBorder="1" applyAlignment="1">
      <alignment horizontal="right"/>
    </xf>
    <xf numFmtId="4" fontId="6" fillId="0" borderId="0" xfId="0" applyNumberFormat="1" applyFont="1" applyBorder="1" applyAlignment="1">
      <alignment horizontal="right" vertical="center"/>
    </xf>
    <xf numFmtId="0" fontId="0" fillId="0" borderId="0" xfId="0" applyFill="1" applyAlignment="1">
      <alignment horizontal="center"/>
    </xf>
    <xf numFmtId="0" fontId="6" fillId="0" borderId="1" xfId="0" applyFont="1" applyBorder="1" applyAlignment="1">
      <alignment horizontal="center" vertical="center"/>
    </xf>
    <xf numFmtId="0" fontId="10" fillId="0" borderId="0" xfId="0" applyFont="1" applyFill="1" applyAlignment="1">
      <alignment horizontal="center" vertical="center"/>
    </xf>
    <xf numFmtId="0" fontId="11" fillId="0" borderId="0" xfId="0" applyFont="1" applyAlignment="1">
      <alignment vertical="center"/>
    </xf>
    <xf numFmtId="0" fontId="11" fillId="0" borderId="2" xfId="0" applyFont="1" applyBorder="1" applyAlignment="1">
      <alignment vertical="center"/>
    </xf>
    <xf numFmtId="0" fontId="11" fillId="0" borderId="0" xfId="0" applyFont="1" applyAlignment="1">
      <alignment horizontal="center" vertical="center"/>
    </xf>
    <xf numFmtId="2" fontId="11" fillId="0" borderId="0" xfId="0" applyNumberFormat="1" applyFont="1" applyAlignment="1">
      <alignment vertical="center"/>
    </xf>
    <xf numFmtId="0" fontId="6" fillId="0" borderId="4" xfId="0" applyFont="1" applyBorder="1" applyAlignment="1">
      <alignment vertical="center"/>
    </xf>
    <xf numFmtId="0" fontId="11" fillId="0" borderId="4" xfId="0" applyFont="1" applyBorder="1" applyAlignment="1">
      <alignment vertical="center"/>
    </xf>
    <xf numFmtId="0" fontId="1" fillId="0" borderId="2" xfId="0" applyFont="1" applyBorder="1"/>
    <xf numFmtId="0" fontId="10" fillId="0" borderId="4" xfId="0" applyFont="1" applyBorder="1" applyAlignment="1">
      <alignment horizontal="center" vertical="center"/>
    </xf>
    <xf numFmtId="2" fontId="6" fillId="0" borderId="0" xfId="0" applyNumberFormat="1" applyFont="1" applyBorder="1" applyAlignment="1">
      <alignment horizontal="center" vertical="center"/>
    </xf>
    <xf numFmtId="0" fontId="11" fillId="0" borderId="0" xfId="0" applyFont="1" applyBorder="1" applyAlignment="1">
      <alignment vertical="center"/>
    </xf>
    <xf numFmtId="2" fontId="11" fillId="0" borderId="0" xfId="0" applyNumberFormat="1" applyFont="1" applyBorder="1" applyAlignment="1">
      <alignment vertical="center"/>
    </xf>
    <xf numFmtId="0" fontId="11" fillId="2" borderId="0" xfId="0" applyFont="1" applyFill="1" applyAlignment="1">
      <alignment vertical="center"/>
    </xf>
    <xf numFmtId="0" fontId="1" fillId="0" borderId="0" xfId="0" applyFont="1" applyAlignment="1">
      <alignment horizontal="left" vertical="center" indent="4"/>
    </xf>
    <xf numFmtId="0" fontId="1" fillId="0" borderId="0" xfId="0" applyFont="1" applyAlignment="1">
      <alignment horizontal="left" vertical="center" indent="8"/>
    </xf>
    <xf numFmtId="0" fontId="6" fillId="0" borderId="0" xfId="0" applyFont="1"/>
    <xf numFmtId="0" fontId="0" fillId="0" borderId="0" xfId="0" applyFont="1" applyFill="1"/>
    <xf numFmtId="2" fontId="0" fillId="3" borderId="0" xfId="0" applyNumberFormat="1" applyFill="1"/>
    <xf numFmtId="0" fontId="1" fillId="3" borderId="0" xfId="0" applyFont="1" applyFill="1" applyAlignment="1">
      <alignment vertical="center"/>
    </xf>
    <xf numFmtId="0" fontId="1" fillId="3" borderId="0" xfId="0" applyFont="1" applyFill="1" applyAlignment="1">
      <alignment horizontal="left" vertical="center" indent="6"/>
    </xf>
    <xf numFmtId="0" fontId="0" fillId="0" borderId="4" xfId="0" applyFill="1" applyBorder="1"/>
    <xf numFmtId="2" fontId="0" fillId="0" borderId="0" xfId="0" applyNumberFormat="1" applyFill="1" applyAlignment="1">
      <alignment horizontal="center"/>
    </xf>
    <xf numFmtId="0" fontId="0" fillId="0" borderId="0" xfId="0" applyFont="1" applyFill="1" applyAlignment="1">
      <alignment horizontal="center"/>
    </xf>
    <xf numFmtId="0" fontId="6" fillId="0" borderId="2" xfId="0" applyFont="1" applyBorder="1" applyAlignment="1">
      <alignment horizontal="center" vertical="center"/>
    </xf>
    <xf numFmtId="2" fontId="6" fillId="0" borderId="0" xfId="0" applyNumberFormat="1" applyFont="1" applyFill="1" applyAlignment="1">
      <alignment vertical="center"/>
    </xf>
    <xf numFmtId="2" fontId="0" fillId="0" borderId="0" xfId="0" applyNumberFormat="1" applyFill="1" applyAlignment="1"/>
    <xf numFmtId="0" fontId="0" fillId="0" borderId="0" xfId="0" applyFill="1" applyAlignment="1"/>
    <xf numFmtId="2" fontId="6" fillId="0" borderId="0" xfId="0" applyNumberFormat="1" applyFont="1" applyFill="1" applyAlignment="1">
      <alignment horizontal="right" vertical="center"/>
    </xf>
    <xf numFmtId="2" fontId="0" fillId="0" borderId="0" xfId="0" applyNumberFormat="1" applyFill="1" applyAlignment="1">
      <alignment horizontal="right"/>
    </xf>
    <xf numFmtId="0" fontId="0" fillId="0" borderId="0" xfId="0" applyFill="1" applyAlignment="1">
      <alignment horizontal="right"/>
    </xf>
    <xf numFmtId="0" fontId="6" fillId="0" borderId="1" xfId="0" applyFont="1" applyBorder="1" applyAlignment="1">
      <alignment horizontal="center" vertical="center"/>
    </xf>
    <xf numFmtId="0" fontId="4" fillId="0" borderId="1" xfId="0" applyFont="1" applyBorder="1" applyAlignment="1">
      <alignment horizontal="center" vertical="center"/>
    </xf>
    <xf numFmtId="0" fontId="0" fillId="0" borderId="1" xfId="0" applyBorder="1" applyAlignment="1">
      <alignment horizontal="center" vertical="center"/>
    </xf>
    <xf numFmtId="0" fontId="6" fillId="0" borderId="2" xfId="0" applyFont="1" applyBorder="1" applyAlignment="1">
      <alignment horizontal="center" vertical="center"/>
    </xf>
    <xf numFmtId="0" fontId="0" fillId="0" borderId="2" xfId="0" applyBorder="1" applyAlignment="1"/>
    <xf numFmtId="2" fontId="4" fillId="0" borderId="2" xfId="0" quotePrefix="1" applyNumberFormat="1" applyFont="1" applyBorder="1" applyAlignment="1">
      <alignment vertical="center" wrapText="1"/>
    </xf>
    <xf numFmtId="0" fontId="6" fillId="0" borderId="4" xfId="0" applyFont="1" applyBorder="1" applyAlignment="1">
      <alignment horizontal="center" vertical="center"/>
    </xf>
    <xf numFmtId="0" fontId="6" fillId="0" borderId="4" xfId="0" applyFont="1" applyBorder="1" applyAlignment="1">
      <alignment horizontal="center" vertical="center" wrapText="1"/>
    </xf>
    <xf numFmtId="0" fontId="6" fillId="0" borderId="5" xfId="0" applyFont="1" applyBorder="1" applyAlignment="1">
      <alignment horizontal="center" vertical="center"/>
    </xf>
    <xf numFmtId="2" fontId="10" fillId="0" borderId="0" xfId="0" applyNumberFormat="1" applyFont="1" applyFill="1" applyAlignment="1">
      <alignment horizontal="center" vertical="center"/>
    </xf>
  </cellXfs>
  <cellStyles count="55">
    <cellStyle name="Followed Hyperlink" xfId="2" builtinId="9" hidden="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Followed Hyperlink" xfId="30" builtinId="9" hidden="1"/>
    <cellStyle name="Followed Hyperlink" xfId="32" builtinId="9" hidden="1"/>
    <cellStyle name="Followed Hyperlink" xfId="34" builtinId="9" hidden="1"/>
    <cellStyle name="Followed Hyperlink" xfId="36" builtinId="9" hidden="1"/>
    <cellStyle name="Followed Hyperlink" xfId="38" builtinId="9" hidden="1"/>
    <cellStyle name="Followed Hyperlink" xfId="40" builtinId="9" hidden="1"/>
    <cellStyle name="Followed Hyperlink" xfId="42" builtinId="9" hidden="1"/>
    <cellStyle name="Followed Hyperlink" xfId="44" builtinId="9" hidden="1"/>
    <cellStyle name="Followed Hyperlink" xfId="46" builtinId="9" hidden="1"/>
    <cellStyle name="Followed Hyperlink" xfId="48" builtinId="9" hidden="1"/>
    <cellStyle name="Followed Hyperlink" xfId="50" builtinId="9" hidden="1"/>
    <cellStyle name="Followed Hyperlink" xfId="52" builtinId="9" hidden="1"/>
    <cellStyle name="Followed Hyperlink" xfId="54" builtinId="9" hidden="1"/>
    <cellStyle name="Hyperlink" xfId="1" builtinId="8"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Hyperlink" xfId="29" builtinId="8" hidden="1"/>
    <cellStyle name="Hyperlink" xfId="31" builtinId="8" hidden="1"/>
    <cellStyle name="Hyperlink" xfId="33" builtinId="8" hidden="1"/>
    <cellStyle name="Hyperlink" xfId="35" builtinId="8" hidden="1"/>
    <cellStyle name="Hyperlink" xfId="37" builtinId="8" hidden="1"/>
    <cellStyle name="Hyperlink" xfId="39" builtinId="8" hidden="1"/>
    <cellStyle name="Hyperlink" xfId="41" builtinId="8" hidden="1"/>
    <cellStyle name="Hyperlink" xfId="43" builtinId="8" hidden="1"/>
    <cellStyle name="Hyperlink" xfId="45" builtinId="8" hidden="1"/>
    <cellStyle name="Hyperlink" xfId="47" builtinId="8" hidden="1"/>
    <cellStyle name="Hyperlink" xfId="49" builtinId="8" hidden="1"/>
    <cellStyle name="Hyperlink" xfId="51" builtinId="8" hidden="1"/>
    <cellStyle name="Hyperlink" xfId="53" builtinId="8" hidden="1"/>
    <cellStyle name="Normal"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11" Type="http://schemas.openxmlformats.org/officeDocument/2006/relationships/worksheet" Target="worksheets/sheet11.xml"/><Relationship Id="rId12" Type="http://schemas.openxmlformats.org/officeDocument/2006/relationships/theme" Target="theme/theme1.xml"/><Relationship Id="rId13" Type="http://schemas.openxmlformats.org/officeDocument/2006/relationships/styles" Target="styles.xml"/><Relationship Id="rId14" Type="http://schemas.openxmlformats.org/officeDocument/2006/relationships/sharedStrings" Target="sharedStrings.xml"/><Relationship Id="rId15"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s>
</file>

<file path=xl/drawings/_rels/drawing1.xml.rels><?xml version="1.0" encoding="UTF-8" standalone="yes"?>
<Relationships xmlns="http://schemas.openxmlformats.org/package/2006/relationships"><Relationship Id="rId1" Type="http://schemas.openxmlformats.org/officeDocument/2006/relationships/image" Target="../media/image1.tiff"/></Relationships>
</file>

<file path=xl/drawings/_rels/drawing2.xml.rels><?xml version="1.0" encoding="UTF-8" standalone="yes"?>
<Relationships xmlns="http://schemas.openxmlformats.org/package/2006/relationships"><Relationship Id="rId1" Type="http://schemas.openxmlformats.org/officeDocument/2006/relationships/image" Target="../media/image2.tiff"/></Relationships>
</file>

<file path=xl/drawings/_rels/drawing3.xml.rels><?xml version="1.0" encoding="UTF-8" standalone="yes"?>
<Relationships xmlns="http://schemas.openxmlformats.org/package/2006/relationships"><Relationship Id="rId3" Type="http://schemas.openxmlformats.org/officeDocument/2006/relationships/image" Target="../media/image5.tiff"/><Relationship Id="rId4" Type="http://schemas.openxmlformats.org/officeDocument/2006/relationships/image" Target="../media/image6.tiff"/><Relationship Id="rId5" Type="http://schemas.openxmlformats.org/officeDocument/2006/relationships/image" Target="../media/image7.tiff"/><Relationship Id="rId6" Type="http://schemas.openxmlformats.org/officeDocument/2006/relationships/image" Target="../media/image8.tiff"/><Relationship Id="rId1" Type="http://schemas.openxmlformats.org/officeDocument/2006/relationships/image" Target="../media/image3.tiff"/><Relationship Id="rId2" Type="http://schemas.openxmlformats.org/officeDocument/2006/relationships/image" Target="../media/image4.tiff"/></Relationships>
</file>

<file path=xl/drawings/_rels/drawing4.xml.rels><?xml version="1.0" encoding="UTF-8" standalone="yes"?>
<Relationships xmlns="http://schemas.openxmlformats.org/package/2006/relationships"><Relationship Id="rId1" Type="http://schemas.openxmlformats.org/officeDocument/2006/relationships/image" Target="../media/image9.tiff"/><Relationship Id="rId2" Type="http://schemas.openxmlformats.org/officeDocument/2006/relationships/image" Target="../media/image10.tiff"/><Relationship Id="rId3" Type="http://schemas.openxmlformats.org/officeDocument/2006/relationships/image" Target="../media/image11.tiff"/></Relationships>
</file>

<file path=xl/drawings/_rels/drawing5.xml.rels><?xml version="1.0" encoding="UTF-8" standalone="yes"?>
<Relationships xmlns="http://schemas.openxmlformats.org/package/2006/relationships"><Relationship Id="rId1" Type="http://schemas.openxmlformats.org/officeDocument/2006/relationships/image" Target="../media/image9.tiff"/><Relationship Id="rId2" Type="http://schemas.openxmlformats.org/officeDocument/2006/relationships/image" Target="../media/image10.tiff"/></Relationships>
</file>

<file path=xl/drawings/drawing1.xml><?xml version="1.0" encoding="utf-8"?>
<xdr:wsDr xmlns:xdr="http://schemas.openxmlformats.org/drawingml/2006/spreadsheetDrawing" xmlns:a="http://schemas.openxmlformats.org/drawingml/2006/main">
  <xdr:twoCellAnchor editAs="oneCell">
    <xdr:from>
      <xdr:col>8</xdr:col>
      <xdr:colOff>431800</xdr:colOff>
      <xdr:row>3</xdr:row>
      <xdr:rowOff>0</xdr:rowOff>
    </xdr:from>
    <xdr:to>
      <xdr:col>14</xdr:col>
      <xdr:colOff>457200</xdr:colOff>
      <xdr:row>26</xdr:row>
      <xdr:rowOff>101600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547100" y="609600"/>
          <a:ext cx="4978400" cy="47752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28</xdr:col>
      <xdr:colOff>0</xdr:colOff>
      <xdr:row>57</xdr:row>
      <xdr:rowOff>0</xdr:rowOff>
    </xdr:from>
    <xdr:to>
      <xdr:col>33</xdr:col>
      <xdr:colOff>584200</xdr:colOff>
      <xdr:row>80</xdr:row>
      <xdr:rowOff>101600</xdr:rowOff>
    </xdr:to>
    <xdr:pic>
      <xdr:nvPicPr>
        <xdr:cNvPr id="7" name="Picture 6"/>
        <xdr:cNvPicPr>
          <a:picLocks noChangeAspect="1"/>
        </xdr:cNvPicPr>
      </xdr:nvPicPr>
      <xdr:blipFill>
        <a:blip xmlns:r="http://schemas.openxmlformats.org/officeDocument/2006/relationships" r:embed="rId1"/>
        <a:stretch>
          <a:fillRect/>
        </a:stretch>
      </xdr:blipFill>
      <xdr:spPr>
        <a:xfrm>
          <a:off x="25133300" y="12026900"/>
          <a:ext cx="4711700" cy="47752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37</xdr:col>
      <xdr:colOff>0</xdr:colOff>
      <xdr:row>11</xdr:row>
      <xdr:rowOff>0</xdr:rowOff>
    </xdr:from>
    <xdr:to>
      <xdr:col>42</xdr:col>
      <xdr:colOff>584200</xdr:colOff>
      <xdr:row>33</xdr:row>
      <xdr:rowOff>63500</xdr:rowOff>
    </xdr:to>
    <xdr:pic>
      <xdr:nvPicPr>
        <xdr:cNvPr id="9" name="Picture 8"/>
        <xdr:cNvPicPr>
          <a:picLocks noChangeAspect="1"/>
        </xdr:cNvPicPr>
      </xdr:nvPicPr>
      <xdr:blipFill>
        <a:blip xmlns:r="http://schemas.openxmlformats.org/officeDocument/2006/relationships" r:embed="rId1"/>
        <a:stretch>
          <a:fillRect/>
        </a:stretch>
      </xdr:blipFill>
      <xdr:spPr>
        <a:xfrm>
          <a:off x="32359600" y="2667000"/>
          <a:ext cx="4711700" cy="4775200"/>
        </a:xfrm>
        <a:prstGeom prst="rect">
          <a:avLst/>
        </a:prstGeom>
      </xdr:spPr>
    </xdr:pic>
    <xdr:clientData/>
  </xdr:twoCellAnchor>
  <xdr:twoCellAnchor editAs="oneCell">
    <xdr:from>
      <xdr:col>46</xdr:col>
      <xdr:colOff>0</xdr:colOff>
      <xdr:row>5</xdr:row>
      <xdr:rowOff>0</xdr:rowOff>
    </xdr:from>
    <xdr:to>
      <xdr:col>51</xdr:col>
      <xdr:colOff>584200</xdr:colOff>
      <xdr:row>27</xdr:row>
      <xdr:rowOff>38100</xdr:rowOff>
    </xdr:to>
    <xdr:pic>
      <xdr:nvPicPr>
        <xdr:cNvPr id="10" name="Picture 9"/>
        <xdr:cNvPicPr>
          <a:picLocks noChangeAspect="1"/>
        </xdr:cNvPicPr>
      </xdr:nvPicPr>
      <xdr:blipFill>
        <a:blip xmlns:r="http://schemas.openxmlformats.org/officeDocument/2006/relationships" r:embed="rId2"/>
        <a:stretch>
          <a:fillRect/>
        </a:stretch>
      </xdr:blipFill>
      <xdr:spPr>
        <a:xfrm>
          <a:off x="39789100" y="1016000"/>
          <a:ext cx="4711700" cy="4775200"/>
        </a:xfrm>
        <a:prstGeom prst="rect">
          <a:avLst/>
        </a:prstGeom>
      </xdr:spPr>
    </xdr:pic>
    <xdr:clientData/>
  </xdr:twoCellAnchor>
  <xdr:twoCellAnchor editAs="oneCell">
    <xdr:from>
      <xdr:col>46</xdr:col>
      <xdr:colOff>0</xdr:colOff>
      <xdr:row>27</xdr:row>
      <xdr:rowOff>0</xdr:rowOff>
    </xdr:from>
    <xdr:to>
      <xdr:col>51</xdr:col>
      <xdr:colOff>584200</xdr:colOff>
      <xdr:row>50</xdr:row>
      <xdr:rowOff>101600</xdr:rowOff>
    </xdr:to>
    <xdr:pic>
      <xdr:nvPicPr>
        <xdr:cNvPr id="11" name="Picture 10"/>
        <xdr:cNvPicPr>
          <a:picLocks noChangeAspect="1"/>
        </xdr:cNvPicPr>
      </xdr:nvPicPr>
      <xdr:blipFill>
        <a:blip xmlns:r="http://schemas.openxmlformats.org/officeDocument/2006/relationships" r:embed="rId3"/>
        <a:stretch>
          <a:fillRect/>
        </a:stretch>
      </xdr:blipFill>
      <xdr:spPr>
        <a:xfrm>
          <a:off x="39789100" y="6159500"/>
          <a:ext cx="4711700" cy="4775200"/>
        </a:xfrm>
        <a:prstGeom prst="rect">
          <a:avLst/>
        </a:prstGeom>
      </xdr:spPr>
    </xdr:pic>
    <xdr:clientData/>
  </xdr:twoCellAnchor>
  <xdr:twoCellAnchor editAs="oneCell">
    <xdr:from>
      <xdr:col>46</xdr:col>
      <xdr:colOff>0</xdr:colOff>
      <xdr:row>53</xdr:row>
      <xdr:rowOff>0</xdr:rowOff>
    </xdr:from>
    <xdr:to>
      <xdr:col>51</xdr:col>
      <xdr:colOff>584200</xdr:colOff>
      <xdr:row>76</xdr:row>
      <xdr:rowOff>101600</xdr:rowOff>
    </xdr:to>
    <xdr:pic>
      <xdr:nvPicPr>
        <xdr:cNvPr id="12" name="Picture 11"/>
        <xdr:cNvPicPr>
          <a:picLocks noChangeAspect="1"/>
        </xdr:cNvPicPr>
      </xdr:nvPicPr>
      <xdr:blipFill>
        <a:blip xmlns:r="http://schemas.openxmlformats.org/officeDocument/2006/relationships" r:embed="rId4"/>
        <a:stretch>
          <a:fillRect/>
        </a:stretch>
      </xdr:blipFill>
      <xdr:spPr>
        <a:xfrm>
          <a:off x="39789100" y="11442700"/>
          <a:ext cx="4711700" cy="4775200"/>
        </a:xfrm>
        <a:prstGeom prst="rect">
          <a:avLst/>
        </a:prstGeom>
      </xdr:spPr>
    </xdr:pic>
    <xdr:clientData/>
  </xdr:twoCellAnchor>
  <xdr:twoCellAnchor editAs="oneCell">
    <xdr:from>
      <xdr:col>55</xdr:col>
      <xdr:colOff>0</xdr:colOff>
      <xdr:row>4</xdr:row>
      <xdr:rowOff>0</xdr:rowOff>
    </xdr:from>
    <xdr:to>
      <xdr:col>60</xdr:col>
      <xdr:colOff>584200</xdr:colOff>
      <xdr:row>26</xdr:row>
      <xdr:rowOff>38100</xdr:rowOff>
    </xdr:to>
    <xdr:pic>
      <xdr:nvPicPr>
        <xdr:cNvPr id="13" name="Picture 12"/>
        <xdr:cNvPicPr>
          <a:picLocks noChangeAspect="1"/>
        </xdr:cNvPicPr>
      </xdr:nvPicPr>
      <xdr:blipFill>
        <a:blip xmlns:r="http://schemas.openxmlformats.org/officeDocument/2006/relationships" r:embed="rId5"/>
        <a:stretch>
          <a:fillRect/>
        </a:stretch>
      </xdr:blipFill>
      <xdr:spPr>
        <a:xfrm>
          <a:off x="47218600" y="812800"/>
          <a:ext cx="4711700" cy="4775200"/>
        </a:xfrm>
        <a:prstGeom prst="rect">
          <a:avLst/>
        </a:prstGeom>
      </xdr:spPr>
    </xdr:pic>
    <xdr:clientData/>
  </xdr:twoCellAnchor>
  <xdr:twoCellAnchor editAs="oneCell">
    <xdr:from>
      <xdr:col>55</xdr:col>
      <xdr:colOff>0</xdr:colOff>
      <xdr:row>27</xdr:row>
      <xdr:rowOff>0</xdr:rowOff>
    </xdr:from>
    <xdr:to>
      <xdr:col>60</xdr:col>
      <xdr:colOff>584200</xdr:colOff>
      <xdr:row>50</xdr:row>
      <xdr:rowOff>101600</xdr:rowOff>
    </xdr:to>
    <xdr:pic>
      <xdr:nvPicPr>
        <xdr:cNvPr id="14" name="Picture 13"/>
        <xdr:cNvPicPr>
          <a:picLocks noChangeAspect="1"/>
        </xdr:cNvPicPr>
      </xdr:nvPicPr>
      <xdr:blipFill>
        <a:blip xmlns:r="http://schemas.openxmlformats.org/officeDocument/2006/relationships" r:embed="rId6"/>
        <a:stretch>
          <a:fillRect/>
        </a:stretch>
      </xdr:blipFill>
      <xdr:spPr>
        <a:xfrm>
          <a:off x="47218600" y="6159500"/>
          <a:ext cx="4711700" cy="4775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54</xdr:col>
      <xdr:colOff>812800</xdr:colOff>
      <xdr:row>5</xdr:row>
      <xdr:rowOff>0</xdr:rowOff>
    </xdr:from>
    <xdr:to>
      <xdr:col>60</xdr:col>
      <xdr:colOff>571500</xdr:colOff>
      <xdr:row>27</xdr:row>
      <xdr:rowOff>38100</xdr:rowOff>
    </xdr:to>
    <xdr:pic>
      <xdr:nvPicPr>
        <xdr:cNvPr id="2" name="Picture 1"/>
        <xdr:cNvPicPr>
          <a:picLocks noChangeAspect="1"/>
        </xdr:cNvPicPr>
      </xdr:nvPicPr>
      <xdr:blipFill>
        <a:blip xmlns:r="http://schemas.openxmlformats.org/officeDocument/2006/relationships" r:embed="rId1"/>
        <a:stretch>
          <a:fillRect/>
        </a:stretch>
      </xdr:blipFill>
      <xdr:spPr>
        <a:xfrm>
          <a:off x="47205900" y="1016000"/>
          <a:ext cx="4711700" cy="4775200"/>
        </a:xfrm>
        <a:prstGeom prst="rect">
          <a:avLst/>
        </a:prstGeom>
      </xdr:spPr>
    </xdr:pic>
    <xdr:clientData/>
  </xdr:twoCellAnchor>
  <xdr:twoCellAnchor editAs="oneCell">
    <xdr:from>
      <xdr:col>55</xdr:col>
      <xdr:colOff>0</xdr:colOff>
      <xdr:row>30</xdr:row>
      <xdr:rowOff>0</xdr:rowOff>
    </xdr:from>
    <xdr:to>
      <xdr:col>60</xdr:col>
      <xdr:colOff>584200</xdr:colOff>
      <xdr:row>53</xdr:row>
      <xdr:rowOff>101600</xdr:rowOff>
    </xdr:to>
    <xdr:pic>
      <xdr:nvPicPr>
        <xdr:cNvPr id="3" name="Picture 2"/>
        <xdr:cNvPicPr>
          <a:picLocks noChangeAspect="1"/>
        </xdr:cNvPicPr>
      </xdr:nvPicPr>
      <xdr:blipFill>
        <a:blip xmlns:r="http://schemas.openxmlformats.org/officeDocument/2006/relationships" r:embed="rId2"/>
        <a:stretch>
          <a:fillRect/>
        </a:stretch>
      </xdr:blipFill>
      <xdr:spPr>
        <a:xfrm>
          <a:off x="47218600" y="6362700"/>
          <a:ext cx="4711700" cy="4775200"/>
        </a:xfrm>
        <a:prstGeom prst="rect">
          <a:avLst/>
        </a:prstGeom>
      </xdr:spPr>
    </xdr:pic>
    <xdr:clientData/>
  </xdr:twoCellAnchor>
  <xdr:twoCellAnchor editAs="oneCell">
    <xdr:from>
      <xdr:col>37</xdr:col>
      <xdr:colOff>0</xdr:colOff>
      <xdr:row>13</xdr:row>
      <xdr:rowOff>0</xdr:rowOff>
    </xdr:from>
    <xdr:to>
      <xdr:col>42</xdr:col>
      <xdr:colOff>584200</xdr:colOff>
      <xdr:row>35</xdr:row>
      <xdr:rowOff>63500</xdr:rowOff>
    </xdr:to>
    <xdr:pic>
      <xdr:nvPicPr>
        <xdr:cNvPr id="4" name="Picture 3"/>
        <xdr:cNvPicPr>
          <a:picLocks noChangeAspect="1"/>
        </xdr:cNvPicPr>
      </xdr:nvPicPr>
      <xdr:blipFill>
        <a:blip xmlns:r="http://schemas.openxmlformats.org/officeDocument/2006/relationships" r:embed="rId3"/>
        <a:stretch>
          <a:fillRect/>
        </a:stretch>
      </xdr:blipFill>
      <xdr:spPr>
        <a:xfrm>
          <a:off x="32359600" y="2667000"/>
          <a:ext cx="4711700" cy="47752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54</xdr:col>
      <xdr:colOff>812800</xdr:colOff>
      <xdr:row>5</xdr:row>
      <xdr:rowOff>0</xdr:rowOff>
    </xdr:from>
    <xdr:to>
      <xdr:col>60</xdr:col>
      <xdr:colOff>571500</xdr:colOff>
      <xdr:row>27</xdr:row>
      <xdr:rowOff>38100</xdr:rowOff>
    </xdr:to>
    <xdr:pic>
      <xdr:nvPicPr>
        <xdr:cNvPr id="2" name="Picture 1"/>
        <xdr:cNvPicPr>
          <a:picLocks noChangeAspect="1"/>
        </xdr:cNvPicPr>
      </xdr:nvPicPr>
      <xdr:blipFill>
        <a:blip xmlns:r="http://schemas.openxmlformats.org/officeDocument/2006/relationships" r:embed="rId1"/>
        <a:stretch>
          <a:fillRect/>
        </a:stretch>
      </xdr:blipFill>
      <xdr:spPr>
        <a:xfrm>
          <a:off x="47205900" y="1016000"/>
          <a:ext cx="4711700" cy="4775200"/>
        </a:xfrm>
        <a:prstGeom prst="rect">
          <a:avLst/>
        </a:prstGeom>
      </xdr:spPr>
    </xdr:pic>
    <xdr:clientData/>
  </xdr:twoCellAnchor>
  <xdr:twoCellAnchor editAs="oneCell">
    <xdr:from>
      <xdr:col>55</xdr:col>
      <xdr:colOff>0</xdr:colOff>
      <xdr:row>30</xdr:row>
      <xdr:rowOff>0</xdr:rowOff>
    </xdr:from>
    <xdr:to>
      <xdr:col>60</xdr:col>
      <xdr:colOff>584200</xdr:colOff>
      <xdr:row>53</xdr:row>
      <xdr:rowOff>101600</xdr:rowOff>
    </xdr:to>
    <xdr:pic>
      <xdr:nvPicPr>
        <xdr:cNvPr id="3" name="Picture 2"/>
        <xdr:cNvPicPr>
          <a:picLocks noChangeAspect="1"/>
        </xdr:cNvPicPr>
      </xdr:nvPicPr>
      <xdr:blipFill>
        <a:blip xmlns:r="http://schemas.openxmlformats.org/officeDocument/2006/relationships" r:embed="rId2"/>
        <a:stretch>
          <a:fillRect/>
        </a:stretch>
      </xdr:blipFill>
      <xdr:spPr>
        <a:xfrm>
          <a:off x="47218600" y="6362700"/>
          <a:ext cx="4711700" cy="47752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 Id="rId2" Type="http://schemas.openxmlformats.org/officeDocument/2006/relationships/vmlDrawing" Target="../drawings/vmlDrawing1.vml"/><Relationship Id="rId3" Type="http://schemas.openxmlformats.org/officeDocument/2006/relationships/comments" Target="../comments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workbookViewId="0">
      <selection activeCell="G24" sqref="G24"/>
    </sheetView>
  </sheetViews>
  <sheetFormatPr baseColWidth="10" defaultRowHeight="16" x14ac:dyDescent="0.2"/>
  <cols>
    <col min="2" max="2" width="30.6640625" bestFit="1" customWidth="1"/>
  </cols>
  <sheetData>
    <row r="1" spans="1:7" x14ac:dyDescent="0.2">
      <c r="A1" s="34"/>
      <c r="B1" s="1"/>
      <c r="D1" s="1"/>
    </row>
    <row r="2" spans="1:7" x14ac:dyDescent="0.2">
      <c r="B2" s="1"/>
    </row>
    <row r="3" spans="1:7" x14ac:dyDescent="0.2">
      <c r="B3" s="1"/>
    </row>
    <row r="4" spans="1:7" x14ac:dyDescent="0.2">
      <c r="B4" s="1"/>
      <c r="D4" s="1"/>
    </row>
    <row r="5" spans="1:7" x14ac:dyDescent="0.2">
      <c r="B5" s="1"/>
      <c r="D5" s="1"/>
    </row>
    <row r="6" spans="1:7" x14ac:dyDescent="0.2">
      <c r="B6" s="1"/>
      <c r="D6" s="1"/>
    </row>
    <row r="7" spans="1:7" x14ac:dyDescent="0.2">
      <c r="D7" s="1"/>
    </row>
    <row r="11" spans="1:7" x14ac:dyDescent="0.2">
      <c r="C11" t="s">
        <v>381</v>
      </c>
      <c r="F11" t="s">
        <v>380</v>
      </c>
    </row>
    <row r="12" spans="1:7" x14ac:dyDescent="0.2">
      <c r="C12" t="s">
        <v>4</v>
      </c>
      <c r="D12" t="s">
        <v>5</v>
      </c>
      <c r="F12" t="s">
        <v>4</v>
      </c>
      <c r="G12" t="s">
        <v>5</v>
      </c>
    </row>
    <row r="13" spans="1:7" x14ac:dyDescent="0.2">
      <c r="B13" t="s">
        <v>8</v>
      </c>
      <c r="C13">
        <v>-0.34</v>
      </c>
      <c r="D13" t="s">
        <v>382</v>
      </c>
      <c r="F13" s="35">
        <v>-0.32</v>
      </c>
      <c r="G13" s="35" t="s">
        <v>10</v>
      </c>
    </row>
    <row r="14" spans="1:7" x14ac:dyDescent="0.2">
      <c r="B14" s="1" t="s">
        <v>9</v>
      </c>
      <c r="C14">
        <v>-0.43</v>
      </c>
      <c r="D14" t="s">
        <v>384</v>
      </c>
      <c r="F14" s="35">
        <v>-0.37</v>
      </c>
      <c r="G14" s="35" t="s">
        <v>95</v>
      </c>
    </row>
    <row r="15" spans="1:7" x14ac:dyDescent="0.2">
      <c r="B15" s="1" t="s">
        <v>7</v>
      </c>
      <c r="C15">
        <v>-0.41</v>
      </c>
      <c r="D15" t="s">
        <v>386</v>
      </c>
      <c r="F15" s="35">
        <v>-0.35</v>
      </c>
      <c r="G15" s="35" t="s">
        <v>97</v>
      </c>
    </row>
    <row r="16" spans="1:7" x14ac:dyDescent="0.2">
      <c r="B16" t="s">
        <v>96</v>
      </c>
      <c r="C16">
        <v>-0.43</v>
      </c>
      <c r="F16" s="35">
        <v>-0.37</v>
      </c>
      <c r="G16" s="35" t="s">
        <v>95</v>
      </c>
    </row>
    <row r="17" spans="2:7" x14ac:dyDescent="0.2">
      <c r="B17" s="1" t="s">
        <v>3</v>
      </c>
      <c r="C17">
        <v>-0.7</v>
      </c>
      <c r="D17" t="s">
        <v>385</v>
      </c>
      <c r="F17" s="35">
        <v>-0.32</v>
      </c>
      <c r="G17" s="35" t="s">
        <v>10</v>
      </c>
    </row>
    <row r="18" spans="2:7" x14ac:dyDescent="0.2">
      <c r="B18" s="1" t="s">
        <v>6</v>
      </c>
      <c r="C18">
        <v>-0.79700000000000004</v>
      </c>
      <c r="D18" t="s">
        <v>387</v>
      </c>
      <c r="F18" s="40" t="s">
        <v>98</v>
      </c>
      <c r="G18" s="35" t="s">
        <v>12</v>
      </c>
    </row>
    <row r="19" spans="2:7" x14ac:dyDescent="0.2">
      <c r="B19" s="1" t="s">
        <v>14</v>
      </c>
      <c r="C19">
        <v>-0.3</v>
      </c>
      <c r="F19" s="35">
        <v>-0.28999999999999998</v>
      </c>
      <c r="G19" s="34"/>
    </row>
    <row r="20" spans="2:7" x14ac:dyDescent="0.2">
      <c r="B20" s="1" t="s">
        <v>13</v>
      </c>
      <c r="C20">
        <v>-0.28000000000000003</v>
      </c>
      <c r="F20" s="35">
        <v>-0.27</v>
      </c>
      <c r="G20" s="34"/>
    </row>
    <row r="21" spans="2:7" x14ac:dyDescent="0.2">
      <c r="B21" s="1"/>
      <c r="F21" s="35"/>
      <c r="G21" s="35"/>
    </row>
    <row r="22" spans="2:7" x14ac:dyDescent="0.2">
      <c r="F22" s="34"/>
      <c r="G22" s="34"/>
    </row>
    <row r="23" spans="2:7" x14ac:dyDescent="0.2">
      <c r="B23" s="1" t="s">
        <v>93</v>
      </c>
      <c r="C23" t="s">
        <v>388</v>
      </c>
      <c r="F23" s="35" t="s">
        <v>94</v>
      </c>
      <c r="G23" s="34"/>
    </row>
    <row r="24" spans="2:7" x14ac:dyDescent="0.2">
      <c r="B24" s="1" t="s">
        <v>383</v>
      </c>
      <c r="F24" s="1" t="s">
        <v>11</v>
      </c>
      <c r="G24" s="34"/>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31"/>
  <sheetViews>
    <sheetView workbookViewId="0">
      <selection activeCell="D3" sqref="D3"/>
    </sheetView>
  </sheetViews>
  <sheetFormatPr baseColWidth="10" defaultRowHeight="16" x14ac:dyDescent="0.2"/>
  <sheetData>
    <row r="2" spans="2:8" x14ac:dyDescent="0.2">
      <c r="B2" s="34" t="s">
        <v>65</v>
      </c>
      <c r="D2" t="s">
        <v>544</v>
      </c>
      <c r="H2" s="34"/>
    </row>
    <row r="5" spans="2:8" x14ac:dyDescent="0.2">
      <c r="B5" t="s">
        <v>532</v>
      </c>
    </row>
    <row r="7" spans="2:8" x14ac:dyDescent="0.2">
      <c r="B7" t="s">
        <v>494</v>
      </c>
    </row>
    <row r="9" spans="2:8" x14ac:dyDescent="0.2">
      <c r="B9" t="s">
        <v>495</v>
      </c>
    </row>
    <row r="10" spans="2:8" x14ac:dyDescent="0.2">
      <c r="B10" t="s">
        <v>533</v>
      </c>
    </row>
    <row r="11" spans="2:8" x14ac:dyDescent="0.2">
      <c r="B11" t="s">
        <v>534</v>
      </c>
    </row>
    <row r="13" spans="2:8" x14ac:dyDescent="0.2">
      <c r="B13" t="s">
        <v>496</v>
      </c>
    </row>
    <row r="14" spans="2:8" x14ac:dyDescent="0.2">
      <c r="B14" t="s">
        <v>535</v>
      </c>
    </row>
    <row r="16" spans="2:8" x14ac:dyDescent="0.2">
      <c r="B16" t="s">
        <v>90</v>
      </c>
    </row>
    <row r="17" spans="2:2" x14ac:dyDescent="0.2">
      <c r="B17" t="s">
        <v>536</v>
      </c>
    </row>
    <row r="19" spans="2:2" x14ac:dyDescent="0.2">
      <c r="B19" t="s">
        <v>86</v>
      </c>
    </row>
    <row r="21" spans="2:2" x14ac:dyDescent="0.2">
      <c r="B21" t="s">
        <v>92</v>
      </c>
    </row>
    <row r="22" spans="2:2" x14ac:dyDescent="0.2">
      <c r="B22" t="s">
        <v>537</v>
      </c>
    </row>
    <row r="23" spans="2:2" x14ac:dyDescent="0.2">
      <c r="B23" t="s">
        <v>538</v>
      </c>
    </row>
    <row r="24" spans="2:2" x14ac:dyDescent="0.2">
      <c r="B24" t="s">
        <v>539</v>
      </c>
    </row>
    <row r="25" spans="2:2" x14ac:dyDescent="0.2">
      <c r="B25" t="s">
        <v>540</v>
      </c>
    </row>
    <row r="26" spans="2:2" x14ac:dyDescent="0.2">
      <c r="B26" t="s">
        <v>541</v>
      </c>
    </row>
    <row r="27" spans="2:2" x14ac:dyDescent="0.2">
      <c r="B27" t="s">
        <v>542</v>
      </c>
    </row>
    <row r="28" spans="2:2" x14ac:dyDescent="0.2">
      <c r="B28" t="s">
        <v>543</v>
      </c>
    </row>
    <row r="30" spans="2:2" x14ac:dyDescent="0.2">
      <c r="B30" t="s">
        <v>87</v>
      </c>
    </row>
    <row r="31" spans="2:2" x14ac:dyDescent="0.2">
      <c r="B31" t="s">
        <v>88</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173"/>
  <sheetViews>
    <sheetView workbookViewId="0">
      <selection activeCell="A22" sqref="A22"/>
    </sheetView>
  </sheetViews>
  <sheetFormatPr baseColWidth="10" defaultRowHeight="16" x14ac:dyDescent="0.2"/>
  <cols>
    <col min="1" max="1" width="5.83203125" customWidth="1"/>
    <col min="3" max="3" width="6.1640625" customWidth="1"/>
    <col min="4" max="4" width="11.33203125" bestFit="1" customWidth="1"/>
    <col min="5" max="5" width="14.33203125" customWidth="1"/>
    <col min="6" max="6" width="11" customWidth="1"/>
    <col min="7" max="7" width="11" bestFit="1" customWidth="1"/>
    <col min="8" max="8" width="11.1640625" customWidth="1"/>
    <col min="11" max="11" width="14" customWidth="1"/>
    <col min="12" max="12" width="12" customWidth="1"/>
    <col min="13" max="13" width="14" customWidth="1"/>
    <col min="14" max="14" width="13.6640625" customWidth="1"/>
    <col min="15" max="15" width="16.6640625" customWidth="1"/>
    <col min="16" max="16" width="15.6640625" customWidth="1"/>
    <col min="17" max="17" width="10.83203125" customWidth="1"/>
    <col min="18" max="18" width="15.5" customWidth="1"/>
    <col min="19" max="19" width="10.6640625" customWidth="1"/>
    <col min="21" max="21" width="10.83203125" customWidth="1"/>
    <col min="22" max="22" width="12.83203125" customWidth="1"/>
    <col min="24" max="24" width="12.1640625" customWidth="1"/>
  </cols>
  <sheetData>
    <row r="1" spans="1:55" x14ac:dyDescent="0.2">
      <c r="A1" s="1"/>
      <c r="B1" t="s">
        <v>120</v>
      </c>
    </row>
    <row r="2" spans="1:55" x14ac:dyDescent="0.2">
      <c r="B2" t="s">
        <v>104</v>
      </c>
    </row>
    <row r="3" spans="1:55" x14ac:dyDescent="0.2">
      <c r="A3" s="1"/>
      <c r="B3" t="s">
        <v>1</v>
      </c>
    </row>
    <row r="4" spans="1:55" x14ac:dyDescent="0.2">
      <c r="A4" s="1"/>
      <c r="B4" t="s">
        <v>103</v>
      </c>
    </row>
    <row r="5" spans="1:55" x14ac:dyDescent="0.2">
      <c r="B5" t="s">
        <v>176</v>
      </c>
      <c r="C5" s="44"/>
      <c r="D5" s="44"/>
      <c r="BB5" t="s">
        <v>115</v>
      </c>
    </row>
    <row r="6" spans="1:55" x14ac:dyDescent="0.2">
      <c r="B6" t="s">
        <v>102</v>
      </c>
      <c r="AS6" t="s">
        <v>111</v>
      </c>
    </row>
    <row r="7" spans="1:55" x14ac:dyDescent="0.2">
      <c r="AT7" t="s">
        <v>166</v>
      </c>
      <c r="BC7" t="s">
        <v>166</v>
      </c>
    </row>
    <row r="12" spans="1:55" ht="17" thickBot="1" x14ac:dyDescent="0.25">
      <c r="B12" s="31"/>
      <c r="C12" s="31"/>
      <c r="D12" s="31"/>
      <c r="E12" s="31"/>
      <c r="F12" s="31"/>
      <c r="G12" s="31"/>
      <c r="H12" s="31"/>
      <c r="I12" s="31"/>
      <c r="J12" s="31"/>
      <c r="K12" s="31"/>
      <c r="L12" s="31"/>
      <c r="M12" s="31"/>
      <c r="N12" s="31"/>
      <c r="O12" s="31"/>
      <c r="P12" s="31"/>
      <c r="Q12" s="31"/>
      <c r="R12" s="31"/>
      <c r="S12" s="31"/>
      <c r="T12" s="31"/>
      <c r="U12" s="31"/>
      <c r="V12" s="31"/>
      <c r="W12" s="31"/>
      <c r="X12" s="31"/>
      <c r="Y12" s="31"/>
      <c r="Z12" s="31"/>
      <c r="AA12" s="31"/>
      <c r="AB12" s="31"/>
      <c r="AC12" s="31"/>
      <c r="AD12" s="31"/>
      <c r="AE12" s="12"/>
      <c r="AF12" s="12"/>
      <c r="AG12" s="12"/>
      <c r="AH12" s="12"/>
    </row>
    <row r="13" spans="1:55" ht="17" thickBot="1" x14ac:dyDescent="0.25">
      <c r="B13" s="55"/>
      <c r="C13" s="55" t="s">
        <v>100</v>
      </c>
      <c r="D13" s="55"/>
      <c r="E13" s="55"/>
      <c r="F13" s="55"/>
      <c r="G13" s="55"/>
      <c r="H13" s="55"/>
      <c r="I13" s="55" t="s">
        <v>65</v>
      </c>
      <c r="J13" s="55"/>
      <c r="K13" s="55"/>
      <c r="L13" s="55"/>
      <c r="M13" s="29" t="s">
        <v>0</v>
      </c>
      <c r="N13" s="31"/>
      <c r="O13" s="31" t="s">
        <v>110</v>
      </c>
      <c r="P13" s="31"/>
      <c r="Q13" s="31" t="s">
        <v>3</v>
      </c>
      <c r="R13" s="31"/>
      <c r="S13" s="31" t="s">
        <v>3</v>
      </c>
      <c r="T13" s="31"/>
      <c r="U13" s="37" t="s">
        <v>109</v>
      </c>
      <c r="V13" s="37"/>
      <c r="W13" s="37"/>
      <c r="X13" s="37"/>
      <c r="Y13" s="55" t="s">
        <v>7</v>
      </c>
      <c r="Z13" s="55"/>
      <c r="AA13" s="55"/>
      <c r="AB13" s="55"/>
      <c r="AC13" s="55" t="s">
        <v>42</v>
      </c>
      <c r="AD13" s="55"/>
      <c r="AE13" s="55"/>
      <c r="AF13" s="55"/>
      <c r="AG13" s="55" t="s">
        <v>6</v>
      </c>
      <c r="AH13" s="55"/>
    </row>
    <row r="14" spans="1:55" ht="17" thickBot="1" x14ac:dyDescent="0.25">
      <c r="B14" s="56"/>
      <c r="C14" s="57"/>
      <c r="D14" s="57" t="s">
        <v>154</v>
      </c>
      <c r="E14" s="57"/>
      <c r="F14" s="57"/>
      <c r="G14" s="57" t="s">
        <v>153</v>
      </c>
      <c r="H14" s="57"/>
      <c r="I14" s="57" t="s">
        <v>154</v>
      </c>
      <c r="J14" s="57"/>
      <c r="K14" s="57" t="s">
        <v>153</v>
      </c>
      <c r="L14" s="57"/>
      <c r="M14" s="31" t="s">
        <v>154</v>
      </c>
      <c r="N14" s="31" t="s">
        <v>153</v>
      </c>
      <c r="O14" s="29" t="s">
        <v>154</v>
      </c>
      <c r="P14" s="29" t="s">
        <v>153</v>
      </c>
      <c r="Q14" s="29" t="s">
        <v>154</v>
      </c>
      <c r="R14" s="31"/>
      <c r="S14" s="29" t="s">
        <v>153</v>
      </c>
      <c r="T14" s="31"/>
      <c r="U14" s="29" t="s">
        <v>154</v>
      </c>
      <c r="V14" s="31"/>
      <c r="W14" s="31" t="s">
        <v>153</v>
      </c>
      <c r="X14" s="31"/>
      <c r="Y14" s="29" t="s">
        <v>154</v>
      </c>
      <c r="Z14" s="31"/>
      <c r="AA14" s="31" t="s">
        <v>153</v>
      </c>
      <c r="AB14" s="31"/>
      <c r="AC14" s="31" t="s">
        <v>154</v>
      </c>
      <c r="AD14" s="31"/>
      <c r="AE14" s="31" t="s">
        <v>153</v>
      </c>
      <c r="AF14" s="31"/>
      <c r="AG14" s="31" t="s">
        <v>154</v>
      </c>
      <c r="AH14" s="31" t="s">
        <v>153</v>
      </c>
      <c r="AJ14" t="s">
        <v>168</v>
      </c>
      <c r="AK14" t="s">
        <v>166</v>
      </c>
    </row>
    <row r="15" spans="1:55" ht="33" thickBot="1" x14ac:dyDescent="0.25">
      <c r="B15" s="58" t="s">
        <v>62</v>
      </c>
      <c r="C15" s="59" t="s">
        <v>35</v>
      </c>
      <c r="D15" s="29" t="s">
        <v>63</v>
      </c>
      <c r="E15" s="29" t="s">
        <v>37</v>
      </c>
      <c r="F15" s="59" t="s">
        <v>35</v>
      </c>
      <c r="G15" s="29" t="s">
        <v>63</v>
      </c>
      <c r="H15" s="29" t="s">
        <v>37</v>
      </c>
      <c r="I15" s="59" t="s">
        <v>66</v>
      </c>
      <c r="J15" s="29" t="s">
        <v>37</v>
      </c>
      <c r="K15" s="59" t="s">
        <v>66</v>
      </c>
      <c r="L15" s="29" t="s">
        <v>37</v>
      </c>
      <c r="M15" s="60"/>
      <c r="N15" s="60"/>
      <c r="O15" s="59"/>
      <c r="P15" s="59"/>
      <c r="Q15" s="59" t="s">
        <v>66</v>
      </c>
      <c r="R15" s="29" t="s">
        <v>37</v>
      </c>
      <c r="S15" s="59" t="s">
        <v>66</v>
      </c>
      <c r="T15" s="29" t="s">
        <v>37</v>
      </c>
      <c r="U15" s="59" t="s">
        <v>66</v>
      </c>
      <c r="V15" s="29" t="s">
        <v>37</v>
      </c>
      <c r="W15" s="59" t="s">
        <v>66</v>
      </c>
      <c r="X15" s="29" t="s">
        <v>37</v>
      </c>
      <c r="Y15" s="59" t="s">
        <v>66</v>
      </c>
      <c r="Z15" s="29" t="s">
        <v>37</v>
      </c>
      <c r="AA15" s="59" t="s">
        <v>66</v>
      </c>
      <c r="AB15" s="29" t="s">
        <v>37</v>
      </c>
      <c r="AC15" s="31" t="s">
        <v>80</v>
      </c>
      <c r="AD15" s="31" t="s">
        <v>81</v>
      </c>
      <c r="AE15" s="31" t="s">
        <v>80</v>
      </c>
      <c r="AF15" s="31" t="s">
        <v>81</v>
      </c>
      <c r="AG15" s="60"/>
      <c r="AH15" s="60"/>
    </row>
    <row r="16" spans="1:55" x14ac:dyDescent="0.2">
      <c r="B16" s="61" t="s">
        <v>28</v>
      </c>
      <c r="C16" s="89"/>
      <c r="D16" s="64">
        <f>K42</f>
        <v>0</v>
      </c>
      <c r="E16" s="62" t="str">
        <f>CONCATENATE("[ ", Q42, ", ",R42,"]")</f>
        <v>[ 0, 0]</v>
      </c>
      <c r="F16" s="89"/>
      <c r="G16" s="63">
        <f>K47</f>
        <v>0</v>
      </c>
      <c r="H16" s="62" t="str">
        <f>CONCATENATE("[ ", Q47, ", ",R47,"]")</f>
        <v>[ 0, 0]</v>
      </c>
      <c r="I16" s="63">
        <f>K58</f>
        <v>0</v>
      </c>
      <c r="J16" s="62" t="str">
        <f>CONCATENATE("[ ",L58,", ",M58,"]")</f>
        <v>[ 0, 0]</v>
      </c>
      <c r="K16" s="63">
        <f>K63</f>
        <v>0</v>
      </c>
      <c r="L16" s="62" t="str">
        <f>CONCATENATE("[ ",L63,", ",M63,"]")</f>
        <v>[ 0, 0]</v>
      </c>
      <c r="M16" s="55"/>
      <c r="N16" s="55"/>
      <c r="O16" s="55"/>
      <c r="P16" s="55"/>
      <c r="Q16" s="55"/>
      <c r="R16" s="87"/>
      <c r="S16" s="55"/>
      <c r="T16" s="55"/>
      <c r="U16" s="55"/>
      <c r="V16" s="55"/>
      <c r="W16" s="55"/>
      <c r="X16" s="55"/>
      <c r="Y16" s="65">
        <f>S24</f>
        <v>0</v>
      </c>
      <c r="Z16" s="55" t="str">
        <f>CONCATENATE("[ ",AA24,", ",AB24,"]")</f>
        <v>[ 0, 0]</v>
      </c>
      <c r="AA16" s="65">
        <f>Y16+S29</f>
        <v>0</v>
      </c>
      <c r="AB16" s="55" t="str">
        <f>CONCATENATE("[ ",AA29,", ",AB29,"]")</f>
        <v>[ 0, 0]</v>
      </c>
      <c r="AC16" s="55"/>
      <c r="AD16" s="55"/>
      <c r="AE16" s="55"/>
      <c r="AF16" s="55"/>
      <c r="AG16" s="55"/>
      <c r="AH16" s="55"/>
    </row>
    <row r="17" spans="2:55" x14ac:dyDescent="0.2">
      <c r="B17" s="61" t="s">
        <v>29</v>
      </c>
      <c r="C17" s="89"/>
      <c r="D17" s="64">
        <f t="shared" ref="D17:D20" si="0">K43</f>
        <v>0</v>
      </c>
      <c r="E17" s="62" t="str">
        <f>CONCATENATE("[ ", Q43, ", ",R43,"]")</f>
        <v>[ 0, 0]</v>
      </c>
      <c r="F17" s="89"/>
      <c r="G17" s="63">
        <f t="shared" ref="G17:G20" si="1">K48</f>
        <v>0</v>
      </c>
      <c r="H17" s="62" t="str">
        <f t="shared" ref="H17:H20" si="2">CONCATENATE("[ ", Q48, ", ",R48,"]")</f>
        <v>[ 0, 0]</v>
      </c>
      <c r="I17" s="63">
        <f>K59</f>
        <v>0</v>
      </c>
      <c r="J17" s="62" t="str">
        <f>CONCATENATE("[ ",L59,", ",M59,"]")</f>
        <v>[ 0, 0]</v>
      </c>
      <c r="K17" s="63">
        <f>K64</f>
        <v>0</v>
      </c>
      <c r="L17" s="62" t="str">
        <f>CONCATENATE("[ ",L64,", ",M64,"]")</f>
        <v>[ 0, 0]</v>
      </c>
      <c r="M17" s="55"/>
      <c r="N17" s="55"/>
      <c r="O17" s="55"/>
      <c r="P17" s="55"/>
      <c r="Q17" s="55"/>
      <c r="R17" s="87"/>
      <c r="S17" s="55"/>
      <c r="T17" s="55"/>
      <c r="U17" s="55"/>
      <c r="V17" s="55"/>
      <c r="W17" s="55"/>
      <c r="X17" s="55"/>
      <c r="Y17" s="65">
        <f>$S$24+S25</f>
        <v>0</v>
      </c>
      <c r="Z17" s="55" t="str">
        <f>CONCATENATE("[ ",AA25,", ",AB25,"]")</f>
        <v>[ 0, 0]</v>
      </c>
      <c r="AA17" s="65">
        <f>Y17+S30</f>
        <v>0</v>
      </c>
      <c r="AB17" s="55" t="str">
        <f>CONCATENATE("[ ",AA30,", ",AB30,"]")</f>
        <v>[ 0, 0]</v>
      </c>
      <c r="AC17" s="55"/>
      <c r="AD17" s="55"/>
      <c r="AE17" s="55"/>
      <c r="AF17" s="55"/>
      <c r="AG17" s="55"/>
      <c r="AH17" s="55"/>
    </row>
    <row r="18" spans="2:55" x14ac:dyDescent="0.2">
      <c r="B18" s="61" t="s">
        <v>30</v>
      </c>
      <c r="C18" s="62"/>
      <c r="D18" s="64">
        <f t="shared" si="0"/>
        <v>0</v>
      </c>
      <c r="E18" s="62" t="str">
        <f>CONCATENATE("[ ", Q44, ", ",R44,"]")</f>
        <v>[ 0, 0]</v>
      </c>
      <c r="F18" s="89"/>
      <c r="G18" s="63">
        <f t="shared" si="1"/>
        <v>0</v>
      </c>
      <c r="H18" s="62" t="str">
        <f t="shared" si="2"/>
        <v>[ 0, 0]</v>
      </c>
      <c r="I18" s="63">
        <f>K60</f>
        <v>0</v>
      </c>
      <c r="J18" s="62" t="str">
        <f>CONCATENATE("[ ",L60,", ",M60,"]")</f>
        <v>[ 0, 0]</v>
      </c>
      <c r="K18" s="63">
        <f>K65</f>
        <v>0</v>
      </c>
      <c r="L18" s="62" t="str">
        <f>CONCATENATE("[ ",L65,", ",M65,"]")</f>
        <v>[ 0, 0]</v>
      </c>
      <c r="M18" s="55"/>
      <c r="N18" s="55"/>
      <c r="O18" s="55"/>
      <c r="P18" s="55"/>
      <c r="Q18" s="55"/>
      <c r="R18" s="87"/>
      <c r="S18" s="55"/>
      <c r="T18" s="55"/>
      <c r="U18" s="55"/>
      <c r="V18" s="55"/>
      <c r="W18" s="55"/>
      <c r="X18" s="55"/>
      <c r="Y18" s="65">
        <f t="shared" ref="Y18:Y20" si="3">$S$24+S26</f>
        <v>0</v>
      </c>
      <c r="Z18" s="55" t="str">
        <f>CONCATENATE("[ ",AA26,", ",AB26,"]")</f>
        <v>[ 0, 0]</v>
      </c>
      <c r="AA18" s="65">
        <f>Y18+S31</f>
        <v>0</v>
      </c>
      <c r="AB18" s="55" t="str">
        <f>CONCATENATE("[ ",AA31,", ",AB31,"]")</f>
        <v>[ 0, 0]</v>
      </c>
      <c r="AC18" s="55"/>
      <c r="AD18" s="55"/>
      <c r="AE18" s="55"/>
      <c r="AF18" s="55"/>
      <c r="AG18" s="55"/>
      <c r="AH18" s="55"/>
    </row>
    <row r="19" spans="2:55" x14ac:dyDescent="0.2">
      <c r="B19" s="61" t="s">
        <v>31</v>
      </c>
      <c r="C19" s="89"/>
      <c r="D19" s="64">
        <f t="shared" si="0"/>
        <v>0</v>
      </c>
      <c r="E19" s="62" t="str">
        <f>CONCATENATE("[ ", Q45, ", ",R45,"]")</f>
        <v>[ 0, 0]</v>
      </c>
      <c r="F19" s="89"/>
      <c r="G19" s="63">
        <f t="shared" si="1"/>
        <v>0</v>
      </c>
      <c r="H19" s="62" t="str">
        <f t="shared" si="2"/>
        <v>[ 0, 0]</v>
      </c>
      <c r="I19" s="63">
        <f>K61</f>
        <v>0</v>
      </c>
      <c r="J19" s="62" t="str">
        <f>CONCATENATE("[ ",L61,", ",M61,"]")</f>
        <v>[ 0, 0]</v>
      </c>
      <c r="K19" s="63">
        <f>K66</f>
        <v>0</v>
      </c>
      <c r="L19" s="62" t="str">
        <f>CONCATENATE("[ ",L66,", ",M66,"]")</f>
        <v>[ 0, 0]</v>
      </c>
      <c r="M19" s="55"/>
      <c r="N19" s="55"/>
      <c r="O19" s="55"/>
      <c r="P19" s="55"/>
      <c r="Q19" s="55"/>
      <c r="R19" s="87"/>
      <c r="S19" s="55"/>
      <c r="T19" s="55"/>
      <c r="U19" s="55"/>
      <c r="V19" s="55"/>
      <c r="W19" s="55"/>
      <c r="X19" s="55"/>
      <c r="Y19" s="65">
        <f t="shared" si="3"/>
        <v>0</v>
      </c>
      <c r="Z19" s="55" t="str">
        <f>CONCATENATE("[ ",AA27,", ",AB27,"]")</f>
        <v>[ 0, 0]</v>
      </c>
      <c r="AA19" s="65">
        <f>Y19+S32</f>
        <v>0</v>
      </c>
      <c r="AB19" s="55" t="str">
        <f>CONCATENATE("[ ",AA32,", ",AB32,"]")</f>
        <v>[ 0, 0]</v>
      </c>
      <c r="AC19" s="55"/>
      <c r="AD19" s="55"/>
      <c r="AE19" s="55"/>
      <c r="AF19" s="55"/>
      <c r="AG19" s="55"/>
      <c r="AH19" s="55"/>
      <c r="AT19" t="s">
        <v>167</v>
      </c>
      <c r="BC19" t="s">
        <v>167</v>
      </c>
    </row>
    <row r="20" spans="2:55" ht="17" thickBot="1" x14ac:dyDescent="0.25">
      <c r="B20" s="66" t="s">
        <v>64</v>
      </c>
      <c r="C20" s="67"/>
      <c r="D20" s="79">
        <f t="shared" si="0"/>
        <v>0</v>
      </c>
      <c r="E20" s="67" t="str">
        <f>CONCATENATE("[ ", Q46, ", ",R46,"]")</f>
        <v>[ 0, 0]</v>
      </c>
      <c r="F20" s="67"/>
      <c r="G20" s="68">
        <f t="shared" si="1"/>
        <v>0</v>
      </c>
      <c r="H20" s="67" t="str">
        <f t="shared" si="2"/>
        <v>[ 0, 0]</v>
      </c>
      <c r="I20" s="68">
        <f>K62</f>
        <v>0</v>
      </c>
      <c r="J20" s="67" t="str">
        <f>CONCATENATE("[ ",L62,", ",M62,"]")</f>
        <v>[ 0, 0]</v>
      </c>
      <c r="K20" s="68">
        <f>K67</f>
        <v>0</v>
      </c>
      <c r="L20" s="67" t="str">
        <f>CONCATENATE("[ ",L67,", ",M67,"]")</f>
        <v>[ 0, 0]</v>
      </c>
      <c r="M20" s="31"/>
      <c r="N20" s="31"/>
      <c r="O20" s="31"/>
      <c r="P20" s="31"/>
      <c r="Q20" s="31"/>
      <c r="R20" s="31"/>
      <c r="S20" s="31"/>
      <c r="T20" s="31"/>
      <c r="U20" s="31"/>
      <c r="V20" s="31"/>
      <c r="W20" s="31"/>
      <c r="X20" s="31"/>
      <c r="Y20" s="69">
        <f t="shared" si="3"/>
        <v>0</v>
      </c>
      <c r="Z20" s="31" t="str">
        <f>CONCATENATE("[ ",AA28,", ",AB28,"]")</f>
        <v>[ 0, 0]</v>
      </c>
      <c r="AA20" s="69">
        <f>Y20+S33</f>
        <v>0</v>
      </c>
      <c r="AB20" s="31" t="str">
        <f>CONCATENATE("[ ",AA33,", ",AB33,"]")</f>
        <v>[ 0, 0]</v>
      </c>
      <c r="AC20" s="31"/>
      <c r="AD20" s="31"/>
      <c r="AE20" s="31"/>
      <c r="AF20" s="31"/>
      <c r="AG20" s="31"/>
      <c r="AH20" s="31"/>
    </row>
    <row r="21" spans="2:55" x14ac:dyDescent="0.2">
      <c r="B21" s="55"/>
      <c r="C21" s="55"/>
      <c r="D21" s="55"/>
      <c r="E21" s="55"/>
      <c r="F21" s="55"/>
      <c r="G21" s="55"/>
      <c r="H21" s="55"/>
      <c r="I21" s="55"/>
      <c r="J21" s="55"/>
      <c r="K21" s="55"/>
      <c r="L21" s="55"/>
      <c r="M21" s="55"/>
      <c r="N21" s="55"/>
      <c r="O21" s="55"/>
      <c r="P21" s="55"/>
      <c r="Q21" s="55"/>
      <c r="R21" s="55"/>
      <c r="S21" s="55"/>
      <c r="T21" s="55"/>
      <c r="U21" s="55"/>
      <c r="V21" s="55"/>
      <c r="W21" s="55"/>
      <c r="X21" s="55"/>
      <c r="Y21" s="55"/>
      <c r="Z21" s="55"/>
      <c r="AA21" s="55"/>
      <c r="AB21" s="55"/>
      <c r="AC21" s="55"/>
      <c r="AD21" s="55"/>
    </row>
    <row r="22" spans="2:55" x14ac:dyDescent="0.2">
      <c r="Q22" s="45" t="s">
        <v>7</v>
      </c>
      <c r="R22" s="16"/>
      <c r="S22" s="16"/>
      <c r="T22" s="16"/>
      <c r="U22" s="16"/>
      <c r="V22" s="16"/>
      <c r="W22" s="16"/>
      <c r="X22" s="16"/>
      <c r="Y22" s="16"/>
      <c r="Z22" s="16"/>
      <c r="AA22" s="16"/>
      <c r="AB22" s="16"/>
    </row>
    <row r="23" spans="2:55" x14ac:dyDescent="0.2">
      <c r="Q23" s="1" t="s">
        <v>221</v>
      </c>
      <c r="X23" s="41" t="s">
        <v>53</v>
      </c>
      <c r="Y23" s="16"/>
      <c r="Z23" s="16"/>
      <c r="AA23" s="16"/>
      <c r="AB23" s="16"/>
    </row>
    <row r="24" spans="2:55" x14ac:dyDescent="0.2">
      <c r="Q24" s="1" t="s">
        <v>222</v>
      </c>
      <c r="R24" s="1"/>
      <c r="S24" s="1"/>
      <c r="U24" s="1"/>
      <c r="V24" s="1"/>
      <c r="W24" s="1"/>
      <c r="X24" s="16"/>
      <c r="Y24" s="16">
        <f>Y16-1.96*T24</f>
        <v>0</v>
      </c>
      <c r="Z24" s="16">
        <f>Y16+1.96*T24</f>
        <v>0</v>
      </c>
      <c r="AA24" s="16">
        <f>ROUND(Y24,2)</f>
        <v>0</v>
      </c>
      <c r="AB24" s="16">
        <f>ROUND(Z24,2)</f>
        <v>0</v>
      </c>
    </row>
    <row r="25" spans="2:55" x14ac:dyDescent="0.2">
      <c r="B25" t="s">
        <v>229</v>
      </c>
      <c r="Q25" s="1" t="s">
        <v>55</v>
      </c>
      <c r="R25" s="1"/>
      <c r="S25" s="1"/>
      <c r="T25" s="1"/>
      <c r="U25" s="1"/>
      <c r="X25" s="16"/>
      <c r="Y25" s="16">
        <f>Y17-1.96*T25</f>
        <v>0</v>
      </c>
      <c r="Z25" s="16">
        <f>Y17+1.96*T25</f>
        <v>0</v>
      </c>
      <c r="AA25" s="16">
        <f t="shared" ref="AA25:AB33" si="4">ROUND(Y25,2)</f>
        <v>0</v>
      </c>
      <c r="AB25" s="16">
        <f t="shared" si="4"/>
        <v>0</v>
      </c>
    </row>
    <row r="26" spans="2:55" x14ac:dyDescent="0.2">
      <c r="Q26" s="1" t="s">
        <v>56</v>
      </c>
      <c r="R26" s="1"/>
      <c r="S26" s="1"/>
      <c r="T26" s="1"/>
      <c r="U26" s="1"/>
      <c r="X26" s="16"/>
      <c r="Y26" s="16">
        <f>Y18-1.96*T26</f>
        <v>0</v>
      </c>
      <c r="Z26" s="16">
        <f>Y18+1.96*T26</f>
        <v>0</v>
      </c>
      <c r="AA26" s="16">
        <f t="shared" si="4"/>
        <v>0</v>
      </c>
      <c r="AB26" s="16">
        <f t="shared" si="4"/>
        <v>0</v>
      </c>
      <c r="AJ26" t="s">
        <v>167</v>
      </c>
    </row>
    <row r="27" spans="2:55" x14ac:dyDescent="0.2">
      <c r="Q27" s="1" t="s">
        <v>57</v>
      </c>
      <c r="R27" s="1"/>
      <c r="S27" s="1"/>
      <c r="T27" s="1"/>
      <c r="U27" s="1"/>
      <c r="V27" s="1"/>
      <c r="X27" s="16"/>
      <c r="Y27" s="16">
        <f>Y19-1.96*T27</f>
        <v>0</v>
      </c>
      <c r="Z27" s="16">
        <f>Y19+1.96*T27</f>
        <v>0</v>
      </c>
      <c r="AA27" s="16">
        <f t="shared" si="4"/>
        <v>0</v>
      </c>
      <c r="AB27" s="16">
        <f t="shared" si="4"/>
        <v>0</v>
      </c>
    </row>
    <row r="28" spans="2:55" x14ac:dyDescent="0.2">
      <c r="Q28" s="1" t="s">
        <v>223</v>
      </c>
      <c r="R28" s="1"/>
      <c r="S28" s="1"/>
      <c r="T28" s="1"/>
      <c r="U28" s="1"/>
      <c r="X28" s="16"/>
      <c r="Y28" s="16">
        <f>Y20-1.96*T28</f>
        <v>0</v>
      </c>
      <c r="Z28" s="16">
        <f>Y20+1.96*T28</f>
        <v>0</v>
      </c>
      <c r="AA28" s="16">
        <f t="shared" si="4"/>
        <v>0</v>
      </c>
      <c r="AB28" s="16">
        <f t="shared" si="4"/>
        <v>0</v>
      </c>
    </row>
    <row r="29" spans="2:55" x14ac:dyDescent="0.2">
      <c r="Q29" s="1" t="s">
        <v>224</v>
      </c>
      <c r="R29" s="1"/>
      <c r="S29" s="1"/>
      <c r="T29" s="1"/>
      <c r="U29" s="1"/>
      <c r="V29" s="1"/>
      <c r="X29" s="16"/>
      <c r="Y29" s="16">
        <f>AA16-1.96*T29</f>
        <v>0</v>
      </c>
      <c r="Z29" s="16">
        <f>AA16+1.96*T29</f>
        <v>0</v>
      </c>
      <c r="AA29" s="16">
        <f t="shared" si="4"/>
        <v>0</v>
      </c>
      <c r="AB29" s="16">
        <f t="shared" si="4"/>
        <v>0</v>
      </c>
    </row>
    <row r="30" spans="2:55" x14ac:dyDescent="0.2">
      <c r="Q30" s="1" t="s">
        <v>225</v>
      </c>
      <c r="R30" s="1"/>
      <c r="S30" s="1"/>
      <c r="T30" s="1"/>
      <c r="U30" s="1"/>
      <c r="X30" s="16"/>
      <c r="Y30" s="16">
        <f>AA17-1.96*T30</f>
        <v>0</v>
      </c>
      <c r="Z30" s="16">
        <f>AA17+1.96*T30</f>
        <v>0</v>
      </c>
      <c r="AA30" s="16">
        <f t="shared" si="4"/>
        <v>0</v>
      </c>
      <c r="AB30" s="16">
        <f t="shared" si="4"/>
        <v>0</v>
      </c>
      <c r="AS30" t="s">
        <v>113</v>
      </c>
      <c r="BB30" t="s">
        <v>217</v>
      </c>
    </row>
    <row r="31" spans="2:55" x14ac:dyDescent="0.2">
      <c r="Q31" s="1" t="s">
        <v>226</v>
      </c>
      <c r="R31" s="1"/>
      <c r="S31" s="1"/>
      <c r="T31" s="1"/>
      <c r="U31" s="1"/>
      <c r="X31" s="16"/>
      <c r="Y31" s="16">
        <f>AA18-1.96*T31</f>
        <v>0</v>
      </c>
      <c r="Z31" s="16">
        <f>AA18+1.96*T31</f>
        <v>0</v>
      </c>
      <c r="AA31" s="16">
        <f t="shared" si="4"/>
        <v>0</v>
      </c>
      <c r="AB31" s="16">
        <f t="shared" si="4"/>
        <v>0</v>
      </c>
      <c r="AT31" t="s">
        <v>166</v>
      </c>
      <c r="BC31" t="s">
        <v>166</v>
      </c>
    </row>
    <row r="32" spans="2:55" x14ac:dyDescent="0.2">
      <c r="Q32" s="1" t="s">
        <v>227</v>
      </c>
      <c r="R32" s="1"/>
      <c r="S32" s="1"/>
      <c r="T32" s="1"/>
      <c r="U32" s="1"/>
      <c r="V32" s="1"/>
      <c r="X32" s="16"/>
      <c r="Y32" s="16">
        <f>AA19-1.96*T32</f>
        <v>0</v>
      </c>
      <c r="Z32" s="16">
        <f>AA19+1.96*T32</f>
        <v>0</v>
      </c>
      <c r="AA32" s="16">
        <f t="shared" si="4"/>
        <v>0</v>
      </c>
      <c r="AB32" s="16">
        <f t="shared" si="4"/>
        <v>0</v>
      </c>
    </row>
    <row r="33" spans="2:55" x14ac:dyDescent="0.2">
      <c r="Q33" s="1" t="s">
        <v>228</v>
      </c>
      <c r="R33" s="1"/>
      <c r="S33" s="1"/>
      <c r="T33" s="1"/>
      <c r="U33" s="1"/>
      <c r="X33" s="16"/>
      <c r="Y33" s="16">
        <f>AA20-1.96*T33</f>
        <v>0</v>
      </c>
      <c r="Z33" s="16">
        <f>AA20+1.96*T33</f>
        <v>0</v>
      </c>
      <c r="AA33" s="16">
        <f t="shared" si="4"/>
        <v>0</v>
      </c>
      <c r="AB33" s="16">
        <f t="shared" si="4"/>
        <v>0</v>
      </c>
    </row>
    <row r="38" spans="2:55" x14ac:dyDescent="0.2">
      <c r="C38" s="16" t="s">
        <v>174</v>
      </c>
      <c r="D38" s="16"/>
      <c r="E38" s="16"/>
      <c r="F38" s="16"/>
      <c r="G38" s="16"/>
      <c r="H38" s="16"/>
      <c r="I38" s="16"/>
      <c r="J38" s="16"/>
      <c r="K38" s="16"/>
      <c r="L38" s="16"/>
      <c r="M38" s="16"/>
      <c r="N38" s="16"/>
      <c r="O38" s="16"/>
      <c r="P38" s="16"/>
      <c r="Q38" s="16"/>
      <c r="R38" s="16"/>
      <c r="S38" s="16"/>
      <c r="T38" s="16"/>
      <c r="U38" s="16"/>
      <c r="V38" s="16"/>
    </row>
    <row r="39" spans="2:55" x14ac:dyDescent="0.2">
      <c r="C39" s="16"/>
      <c r="D39" s="16"/>
      <c r="E39" s="16"/>
      <c r="F39" s="16"/>
      <c r="G39" s="16"/>
      <c r="H39" s="16"/>
      <c r="I39" s="16"/>
      <c r="J39" s="16"/>
      <c r="K39" s="16"/>
      <c r="L39" s="16"/>
      <c r="M39" s="16"/>
      <c r="N39" s="16"/>
      <c r="O39" s="16"/>
      <c r="P39" s="16"/>
      <c r="Q39" s="16"/>
      <c r="R39" s="16"/>
      <c r="S39" s="16"/>
      <c r="T39" s="16"/>
      <c r="U39" s="16"/>
      <c r="V39" s="16"/>
      <c r="AE39" t="s">
        <v>165</v>
      </c>
      <c r="AF39" t="s">
        <v>166</v>
      </c>
    </row>
    <row r="40" spans="2:55" x14ac:dyDescent="0.2">
      <c r="C40" s="16"/>
      <c r="D40" s="16"/>
      <c r="E40" s="16"/>
      <c r="F40" s="16"/>
      <c r="G40" s="16"/>
      <c r="H40" s="16"/>
      <c r="I40" s="16"/>
      <c r="J40" s="16"/>
      <c r="K40" s="16"/>
      <c r="L40" s="16"/>
      <c r="M40" s="16"/>
      <c r="N40" s="16"/>
      <c r="O40" s="16"/>
      <c r="P40" s="16"/>
      <c r="Q40" s="16"/>
      <c r="R40" s="16"/>
      <c r="S40" s="16"/>
      <c r="T40" s="16"/>
      <c r="U40" s="16"/>
      <c r="V40" s="16"/>
    </row>
    <row r="41" spans="2:55" x14ac:dyDescent="0.2">
      <c r="C41" s="16"/>
      <c r="D41" s="41" t="s">
        <v>15</v>
      </c>
      <c r="E41" s="41" t="s">
        <v>16</v>
      </c>
      <c r="F41" s="41" t="s">
        <v>17</v>
      </c>
      <c r="G41" s="41" t="s">
        <v>18</v>
      </c>
      <c r="H41" s="41" t="s">
        <v>19</v>
      </c>
      <c r="I41" s="41" t="s">
        <v>20</v>
      </c>
      <c r="J41" s="16"/>
      <c r="K41" s="16"/>
      <c r="L41" s="16"/>
      <c r="M41" s="16"/>
      <c r="N41" s="16" t="s">
        <v>77</v>
      </c>
      <c r="O41" s="16" t="s">
        <v>78</v>
      </c>
      <c r="P41" s="16"/>
      <c r="Q41" s="16"/>
      <c r="R41" s="16"/>
      <c r="S41" s="16"/>
      <c r="T41" s="16"/>
      <c r="U41" s="16"/>
      <c r="V41" s="16"/>
    </row>
    <row r="42" spans="2:55" x14ac:dyDescent="0.2">
      <c r="C42" s="41" t="s">
        <v>138</v>
      </c>
      <c r="D42" s="41"/>
      <c r="E42" s="41"/>
      <c r="F42" s="41"/>
      <c r="G42" s="41"/>
      <c r="H42" s="41"/>
      <c r="I42" s="41"/>
      <c r="J42" s="41"/>
      <c r="K42" s="42">
        <f>D42</f>
        <v>0</v>
      </c>
      <c r="L42" s="42"/>
      <c r="M42" s="16"/>
      <c r="N42" s="43">
        <f>K42-1.96*E42</f>
        <v>0</v>
      </c>
      <c r="O42" s="43">
        <f>K42+1.96*E42</f>
        <v>0</v>
      </c>
      <c r="P42" s="16"/>
      <c r="Q42" s="43">
        <f t="shared" ref="Q42:R51" si="5">ROUND(N42,2)</f>
        <v>0</v>
      </c>
      <c r="R42" s="43">
        <f t="shared" si="5"/>
        <v>0</v>
      </c>
      <c r="S42" s="16"/>
      <c r="T42" s="16"/>
      <c r="U42" s="16"/>
      <c r="V42" s="16"/>
    </row>
    <row r="43" spans="2:55" x14ac:dyDescent="0.2">
      <c r="C43" s="44" t="s">
        <v>139</v>
      </c>
      <c r="D43" s="44"/>
      <c r="E43" s="44"/>
      <c r="F43" s="44"/>
      <c r="G43" s="44"/>
      <c r="H43" s="44"/>
      <c r="I43" s="16"/>
      <c r="J43" s="16"/>
      <c r="K43" s="42">
        <f>D42+D43</f>
        <v>0</v>
      </c>
      <c r="L43" s="42"/>
      <c r="M43" s="16"/>
      <c r="N43" s="43">
        <f t="shared" ref="N43:N51" si="6">K43-1.96*E43</f>
        <v>0</v>
      </c>
      <c r="O43" s="43">
        <f t="shared" ref="O43:O51" si="7">K43+1.96*E43</f>
        <v>0</v>
      </c>
      <c r="P43" s="16"/>
      <c r="Q43" s="43">
        <f t="shared" si="5"/>
        <v>0</v>
      </c>
      <c r="R43" s="43">
        <f t="shared" si="5"/>
        <v>0</v>
      </c>
      <c r="S43" s="16"/>
      <c r="T43" s="16"/>
      <c r="U43" s="16"/>
      <c r="V43" s="16"/>
    </row>
    <row r="44" spans="2:55" x14ac:dyDescent="0.2">
      <c r="C44" s="44" t="s">
        <v>141</v>
      </c>
      <c r="D44" s="44"/>
      <c r="E44" s="44"/>
      <c r="F44" s="44"/>
      <c r="G44" s="44"/>
      <c r="H44" s="44"/>
      <c r="I44" s="16"/>
      <c r="J44" s="16"/>
      <c r="K44" s="42">
        <f>D42+D44</f>
        <v>0</v>
      </c>
      <c r="L44" s="42"/>
      <c r="M44" s="16"/>
      <c r="N44" s="43">
        <f t="shared" si="6"/>
        <v>0</v>
      </c>
      <c r="O44" s="43">
        <f t="shared" si="7"/>
        <v>0</v>
      </c>
      <c r="P44" s="16"/>
      <c r="Q44" s="43">
        <f t="shared" si="5"/>
        <v>0</v>
      </c>
      <c r="R44" s="43">
        <f t="shared" si="5"/>
        <v>0</v>
      </c>
      <c r="S44" s="16"/>
      <c r="T44" s="16"/>
      <c r="U44" s="16"/>
      <c r="V44" s="16"/>
    </row>
    <row r="45" spans="2:55" x14ac:dyDescent="0.2">
      <c r="C45" s="44" t="s">
        <v>143</v>
      </c>
      <c r="D45" s="44"/>
      <c r="E45" s="44"/>
      <c r="F45" s="44"/>
      <c r="G45" s="44"/>
      <c r="H45" s="44"/>
      <c r="I45" s="44"/>
      <c r="J45" s="16"/>
      <c r="K45" s="42">
        <f>D42+D45</f>
        <v>0</v>
      </c>
      <c r="L45" s="42"/>
      <c r="M45" s="16"/>
      <c r="N45" s="43">
        <f t="shared" si="6"/>
        <v>0</v>
      </c>
      <c r="O45" s="43">
        <f t="shared" si="7"/>
        <v>0</v>
      </c>
      <c r="P45" s="16"/>
      <c r="Q45" s="43">
        <f t="shared" si="5"/>
        <v>0</v>
      </c>
      <c r="R45" s="43">
        <f t="shared" si="5"/>
        <v>0</v>
      </c>
      <c r="S45" s="16"/>
      <c r="T45" s="16"/>
      <c r="U45" s="16"/>
      <c r="V45" s="16"/>
      <c r="AS45" t="s">
        <v>167</v>
      </c>
    </row>
    <row r="46" spans="2:55" x14ac:dyDescent="0.2">
      <c r="C46" s="44" t="s">
        <v>145</v>
      </c>
      <c r="D46" s="44"/>
      <c r="E46" s="44"/>
      <c r="F46" s="44"/>
      <c r="G46" s="44"/>
      <c r="H46" s="44"/>
      <c r="I46" s="16"/>
      <c r="J46" s="16"/>
      <c r="K46" s="42">
        <f>D42+D46</f>
        <v>0</v>
      </c>
      <c r="L46" s="42"/>
      <c r="M46" s="16"/>
      <c r="N46" s="43">
        <f t="shared" si="6"/>
        <v>0</v>
      </c>
      <c r="O46" s="43">
        <f t="shared" si="7"/>
        <v>0</v>
      </c>
      <c r="P46" s="16"/>
      <c r="Q46" s="43">
        <f t="shared" si="5"/>
        <v>0</v>
      </c>
      <c r="R46" s="43">
        <f t="shared" si="5"/>
        <v>0</v>
      </c>
      <c r="S46" s="16"/>
      <c r="T46" s="16"/>
      <c r="U46" s="16"/>
      <c r="V46" s="16"/>
    </row>
    <row r="47" spans="2:55" x14ac:dyDescent="0.2">
      <c r="B47" t="s">
        <v>176</v>
      </c>
      <c r="C47" s="44" t="s">
        <v>175</v>
      </c>
      <c r="D47" s="44"/>
      <c r="E47" s="44"/>
      <c r="F47" s="44"/>
      <c r="G47" s="44"/>
      <c r="H47" s="44"/>
      <c r="I47" s="44"/>
      <c r="J47" s="16"/>
      <c r="K47" s="42">
        <f>D42+D47</f>
        <v>0</v>
      </c>
      <c r="L47" s="42"/>
      <c r="M47" s="16"/>
      <c r="N47" s="43">
        <f t="shared" si="6"/>
        <v>0</v>
      </c>
      <c r="O47" s="43">
        <f t="shared" si="7"/>
        <v>0</v>
      </c>
      <c r="P47" s="16"/>
      <c r="Q47" s="43">
        <f t="shared" si="5"/>
        <v>0</v>
      </c>
      <c r="R47" s="43">
        <f t="shared" si="5"/>
        <v>0</v>
      </c>
      <c r="S47" s="16"/>
      <c r="T47" s="16"/>
      <c r="U47" s="16"/>
      <c r="V47" s="16"/>
      <c r="BC47" t="s">
        <v>167</v>
      </c>
    </row>
    <row r="48" spans="2:55" x14ac:dyDescent="0.2">
      <c r="C48" s="41" t="s">
        <v>149</v>
      </c>
      <c r="D48" s="41"/>
      <c r="E48" s="41"/>
      <c r="F48" s="41"/>
      <c r="G48" s="41"/>
      <c r="H48" s="41"/>
      <c r="I48" s="41"/>
      <c r="J48" s="16"/>
      <c r="K48" s="42">
        <f>$K$47+D48</f>
        <v>0</v>
      </c>
      <c r="L48" s="42"/>
      <c r="M48" s="16"/>
      <c r="N48" s="43">
        <f t="shared" si="6"/>
        <v>0</v>
      </c>
      <c r="O48" s="43">
        <f t="shared" si="7"/>
        <v>0</v>
      </c>
      <c r="P48" s="16"/>
      <c r="Q48" s="43">
        <f t="shared" si="5"/>
        <v>0</v>
      </c>
      <c r="R48" s="43">
        <f t="shared" si="5"/>
        <v>0</v>
      </c>
      <c r="S48" s="16"/>
      <c r="T48" s="16"/>
      <c r="U48" s="16"/>
      <c r="V48" s="16"/>
    </row>
    <row r="49" spans="3:46" x14ac:dyDescent="0.2">
      <c r="C49" s="41" t="s">
        <v>150</v>
      </c>
      <c r="D49" s="41"/>
      <c r="E49" s="41"/>
      <c r="F49" s="41"/>
      <c r="G49" s="41"/>
      <c r="H49" s="41"/>
      <c r="I49" s="41"/>
      <c r="J49" s="16"/>
      <c r="K49" s="42">
        <f t="shared" ref="K49:K51" si="8">$K$47+D49</f>
        <v>0</v>
      </c>
      <c r="L49" s="42"/>
      <c r="M49" s="16"/>
      <c r="N49" s="43">
        <f t="shared" si="6"/>
        <v>0</v>
      </c>
      <c r="O49" s="43">
        <f t="shared" si="7"/>
        <v>0</v>
      </c>
      <c r="P49" s="16"/>
      <c r="Q49" s="43">
        <f t="shared" si="5"/>
        <v>0</v>
      </c>
      <c r="R49" s="43">
        <f t="shared" si="5"/>
        <v>0</v>
      </c>
      <c r="S49" s="16"/>
      <c r="T49" s="16"/>
      <c r="U49" s="16"/>
      <c r="V49" s="16"/>
    </row>
    <row r="50" spans="3:46" x14ac:dyDescent="0.2">
      <c r="C50" s="41" t="s">
        <v>151</v>
      </c>
      <c r="D50" s="41"/>
      <c r="E50" s="41"/>
      <c r="F50" s="41"/>
      <c r="G50" s="41"/>
      <c r="H50" s="41"/>
      <c r="I50" s="41"/>
      <c r="J50" s="41"/>
      <c r="K50" s="42">
        <f t="shared" si="8"/>
        <v>0</v>
      </c>
      <c r="L50" s="42"/>
      <c r="M50" s="16"/>
      <c r="N50" s="43">
        <f t="shared" si="6"/>
        <v>0</v>
      </c>
      <c r="O50" s="43">
        <f t="shared" si="7"/>
        <v>0</v>
      </c>
      <c r="P50" s="16"/>
      <c r="Q50" s="43">
        <f t="shared" si="5"/>
        <v>0</v>
      </c>
      <c r="R50" s="43">
        <f t="shared" si="5"/>
        <v>0</v>
      </c>
      <c r="S50" s="16"/>
      <c r="T50" s="16"/>
      <c r="U50" s="16"/>
      <c r="V50" s="16"/>
    </row>
    <row r="51" spans="3:46" x14ac:dyDescent="0.2">
      <c r="C51" s="41" t="s">
        <v>152</v>
      </c>
      <c r="D51" s="41"/>
      <c r="E51" s="41"/>
      <c r="F51" s="41"/>
      <c r="G51" s="41"/>
      <c r="H51" s="41"/>
      <c r="I51" s="41"/>
      <c r="J51" s="41"/>
      <c r="K51" s="42">
        <f t="shared" si="8"/>
        <v>0</v>
      </c>
      <c r="L51" s="16"/>
      <c r="M51" s="16"/>
      <c r="N51" s="43">
        <f t="shared" si="6"/>
        <v>0</v>
      </c>
      <c r="O51" s="43">
        <f t="shared" si="7"/>
        <v>0</v>
      </c>
      <c r="P51" s="16"/>
      <c r="Q51" s="43">
        <f t="shared" si="5"/>
        <v>0</v>
      </c>
      <c r="R51" s="43">
        <f t="shared" si="5"/>
        <v>0</v>
      </c>
      <c r="S51" s="16"/>
      <c r="T51" s="16"/>
      <c r="U51" s="16"/>
      <c r="V51" s="16"/>
    </row>
    <row r="52" spans="3:46" x14ac:dyDescent="0.2">
      <c r="AF52" t="s">
        <v>167</v>
      </c>
    </row>
    <row r="54" spans="3:46" x14ac:dyDescent="0.2">
      <c r="C54" s="16" t="s">
        <v>65</v>
      </c>
      <c r="D54" s="16"/>
      <c r="E54" s="16"/>
      <c r="F54" s="16"/>
      <c r="G54" s="16"/>
      <c r="H54" s="16"/>
      <c r="I54" s="16"/>
      <c r="J54" s="16"/>
      <c r="K54" s="16"/>
      <c r="L54" s="16"/>
      <c r="M54" s="16"/>
      <c r="N54" s="16"/>
      <c r="O54" s="16"/>
    </row>
    <row r="55" spans="3:46" x14ac:dyDescent="0.2">
      <c r="C55" s="16"/>
      <c r="D55" s="16"/>
      <c r="E55" s="16"/>
      <c r="F55" s="16"/>
      <c r="G55" s="16"/>
      <c r="H55" s="16"/>
      <c r="I55" s="16"/>
      <c r="J55" s="16"/>
      <c r="K55" s="16"/>
      <c r="L55" s="16"/>
      <c r="M55" s="16"/>
      <c r="N55" s="16"/>
      <c r="O55" s="16"/>
    </row>
    <row r="56" spans="3:46" x14ac:dyDescent="0.2">
      <c r="C56" s="16"/>
      <c r="D56" s="16"/>
      <c r="E56" s="16"/>
      <c r="F56" s="16"/>
      <c r="G56" s="16"/>
      <c r="H56" s="16"/>
      <c r="I56" s="16"/>
      <c r="J56" s="16"/>
      <c r="K56" s="16"/>
      <c r="L56" s="16"/>
      <c r="M56" s="16"/>
      <c r="N56" s="16"/>
      <c r="O56" s="16"/>
      <c r="AS56" t="s">
        <v>114</v>
      </c>
    </row>
    <row r="57" spans="3:46" x14ac:dyDescent="0.2">
      <c r="C57" s="16"/>
      <c r="D57" s="41" t="s">
        <v>15</v>
      </c>
      <c r="E57" s="41" t="s">
        <v>16</v>
      </c>
      <c r="F57" s="41" t="s">
        <v>17</v>
      </c>
      <c r="G57" s="41" t="s">
        <v>18</v>
      </c>
      <c r="H57" s="41" t="s">
        <v>19</v>
      </c>
      <c r="I57" s="41" t="s">
        <v>20</v>
      </c>
      <c r="J57" s="16"/>
      <c r="K57" s="16"/>
      <c r="L57" s="16"/>
      <c r="M57" s="16"/>
      <c r="N57" s="16" t="s">
        <v>77</v>
      </c>
      <c r="O57" s="16" t="s">
        <v>78</v>
      </c>
    </row>
    <row r="58" spans="3:46" x14ac:dyDescent="0.2">
      <c r="C58" s="41" t="s">
        <v>138</v>
      </c>
      <c r="D58" s="41"/>
      <c r="E58" s="41"/>
      <c r="F58" s="41"/>
      <c r="G58" s="41"/>
      <c r="H58" s="41"/>
      <c r="I58" s="41"/>
      <c r="J58" s="41"/>
      <c r="K58" s="42">
        <f>D58</f>
        <v>0</v>
      </c>
      <c r="L58" s="42">
        <f>ROUND(K58-1.96*E58,2)</f>
        <v>0</v>
      </c>
      <c r="M58" s="42">
        <f>ROUND(K58+1.96*E58,2)</f>
        <v>0</v>
      </c>
      <c r="N58" s="43">
        <f>ROUND((I32-K58),2)</f>
        <v>0</v>
      </c>
      <c r="O58" s="43">
        <f>I32-L58</f>
        <v>0</v>
      </c>
      <c r="AT58" t="s">
        <v>166</v>
      </c>
    </row>
    <row r="59" spans="3:46" x14ac:dyDescent="0.2">
      <c r="C59" s="44" t="s">
        <v>139</v>
      </c>
      <c r="D59" s="44"/>
      <c r="E59" s="44"/>
      <c r="F59" s="44"/>
      <c r="G59" s="44"/>
      <c r="H59" s="44"/>
      <c r="I59" s="16"/>
      <c r="J59" s="16"/>
      <c r="K59" s="42">
        <f>$D$58+D59</f>
        <v>0</v>
      </c>
      <c r="L59" s="42">
        <f t="shared" ref="L59:L67" si="9">ROUND(K59-1.96*E59,2)</f>
        <v>0</v>
      </c>
      <c r="M59" s="42">
        <f t="shared" ref="M59:M67" si="10">ROUND(K59+1.96*E59,2)</f>
        <v>0</v>
      </c>
      <c r="N59" s="43">
        <f>I33-K59</f>
        <v>0</v>
      </c>
      <c r="O59" s="43">
        <f>I33-L59</f>
        <v>0</v>
      </c>
    </row>
    <row r="60" spans="3:46" x14ac:dyDescent="0.2">
      <c r="C60" s="44" t="s">
        <v>141</v>
      </c>
      <c r="D60" s="44"/>
      <c r="E60" s="44"/>
      <c r="F60" s="44"/>
      <c r="G60" s="44"/>
      <c r="H60" s="44"/>
      <c r="I60" s="16"/>
      <c r="J60" s="16"/>
      <c r="K60" s="42">
        <f>$D$58+D60</f>
        <v>0</v>
      </c>
      <c r="L60" s="42">
        <f t="shared" si="9"/>
        <v>0</v>
      </c>
      <c r="M60" s="42">
        <f t="shared" si="10"/>
        <v>0</v>
      </c>
      <c r="N60" s="43">
        <f>I34-K60</f>
        <v>0</v>
      </c>
      <c r="O60" s="43">
        <f>I34-L60</f>
        <v>0</v>
      </c>
    </row>
    <row r="61" spans="3:46" x14ac:dyDescent="0.2">
      <c r="C61" s="44" t="s">
        <v>143</v>
      </c>
      <c r="D61" s="44"/>
      <c r="E61" s="44"/>
      <c r="F61" s="44"/>
      <c r="G61" s="44"/>
      <c r="H61" s="44"/>
      <c r="I61" s="16"/>
      <c r="J61" s="16"/>
      <c r="K61" s="42">
        <f>$D$58+D61</f>
        <v>0</v>
      </c>
      <c r="L61" s="42">
        <f t="shared" si="9"/>
        <v>0</v>
      </c>
      <c r="M61" s="42">
        <f t="shared" si="10"/>
        <v>0</v>
      </c>
      <c r="N61" s="43">
        <f>I35-K61</f>
        <v>0</v>
      </c>
      <c r="O61" s="43">
        <f>I35-L61</f>
        <v>0</v>
      </c>
    </row>
    <row r="62" spans="3:46" x14ac:dyDescent="0.2">
      <c r="C62" s="44" t="s">
        <v>145</v>
      </c>
      <c r="D62" s="44"/>
      <c r="E62" s="44"/>
      <c r="F62" s="44"/>
      <c r="G62" s="44"/>
      <c r="H62" s="44"/>
      <c r="I62" s="16"/>
      <c r="J62" s="16"/>
      <c r="K62" s="42">
        <f>$D$58+D62</f>
        <v>0</v>
      </c>
      <c r="L62" s="42">
        <f t="shared" si="9"/>
        <v>0</v>
      </c>
      <c r="M62" s="42">
        <f t="shared" si="10"/>
        <v>0</v>
      </c>
      <c r="N62" s="43">
        <f>I36-K62</f>
        <v>0</v>
      </c>
      <c r="O62" s="43">
        <f>I36-L62</f>
        <v>0</v>
      </c>
    </row>
    <row r="63" spans="3:46" x14ac:dyDescent="0.2">
      <c r="C63" s="44" t="s">
        <v>147</v>
      </c>
      <c r="D63" s="44"/>
      <c r="E63" s="44"/>
      <c r="F63" s="44"/>
      <c r="G63" s="44"/>
      <c r="H63" s="44"/>
      <c r="I63" s="44"/>
      <c r="J63" s="16"/>
      <c r="K63" s="42">
        <f>$D$58+D63</f>
        <v>0</v>
      </c>
      <c r="L63" s="42">
        <f t="shared" si="9"/>
        <v>0</v>
      </c>
      <c r="M63" s="42">
        <f t="shared" si="10"/>
        <v>0</v>
      </c>
      <c r="N63" s="43">
        <f>K32-K63</f>
        <v>0</v>
      </c>
      <c r="O63" s="43">
        <f>K32-L63</f>
        <v>0</v>
      </c>
    </row>
    <row r="64" spans="3:46" x14ac:dyDescent="0.2">
      <c r="C64" s="41" t="s">
        <v>149</v>
      </c>
      <c r="D64" s="41"/>
      <c r="E64" s="41"/>
      <c r="F64" s="41"/>
      <c r="G64" s="41"/>
      <c r="H64" s="41"/>
      <c r="I64" s="41"/>
      <c r="J64" s="16"/>
      <c r="K64" s="42">
        <f>$K$63+D64</f>
        <v>0</v>
      </c>
      <c r="L64" s="42">
        <f t="shared" si="9"/>
        <v>0</v>
      </c>
      <c r="M64" s="42">
        <f t="shared" si="10"/>
        <v>0</v>
      </c>
      <c r="N64" s="43">
        <f>K32-K64</f>
        <v>0</v>
      </c>
      <c r="O64" s="43">
        <f>L64</f>
        <v>0</v>
      </c>
    </row>
    <row r="65" spans="3:46" x14ac:dyDescent="0.2">
      <c r="C65" s="41" t="s">
        <v>150</v>
      </c>
      <c r="D65" s="41"/>
      <c r="E65" s="41"/>
      <c r="F65" s="41"/>
      <c r="G65" s="41"/>
      <c r="H65" s="41"/>
      <c r="I65" s="41"/>
      <c r="J65" s="16"/>
      <c r="K65" s="42">
        <f t="shared" ref="K65:K67" si="11">$K$63+D65</f>
        <v>0</v>
      </c>
      <c r="L65" s="42">
        <f t="shared" si="9"/>
        <v>0</v>
      </c>
      <c r="M65" s="42">
        <f t="shared" si="10"/>
        <v>0</v>
      </c>
      <c r="N65" s="43">
        <f>K35-K65</f>
        <v>0</v>
      </c>
      <c r="O65" s="43">
        <f>K35-L65</f>
        <v>0</v>
      </c>
    </row>
    <row r="66" spans="3:46" x14ac:dyDescent="0.2">
      <c r="C66" s="41" t="s">
        <v>151</v>
      </c>
      <c r="D66" s="41"/>
      <c r="E66" s="41"/>
      <c r="F66" s="41"/>
      <c r="G66" s="41"/>
      <c r="H66" s="41"/>
      <c r="I66" s="41"/>
      <c r="J66" s="41"/>
      <c r="K66" s="42">
        <f t="shared" si="11"/>
        <v>0</v>
      </c>
      <c r="L66" s="42">
        <f t="shared" si="9"/>
        <v>0</v>
      </c>
      <c r="M66" s="42">
        <f t="shared" si="10"/>
        <v>0</v>
      </c>
      <c r="N66" s="43">
        <f>K36-K66</f>
        <v>0</v>
      </c>
      <c r="O66" s="43">
        <f>K36-L66</f>
        <v>0</v>
      </c>
    </row>
    <row r="67" spans="3:46" x14ac:dyDescent="0.2">
      <c r="C67" s="41" t="s">
        <v>152</v>
      </c>
      <c r="D67" s="41"/>
      <c r="E67" s="41"/>
      <c r="F67" s="41"/>
      <c r="G67" s="41"/>
      <c r="H67" s="41"/>
      <c r="I67" s="41"/>
      <c r="J67" s="41"/>
      <c r="K67" s="42">
        <f t="shared" si="11"/>
        <v>0</v>
      </c>
      <c r="L67" s="42">
        <f t="shared" si="9"/>
        <v>0</v>
      </c>
      <c r="M67" s="42">
        <f t="shared" si="10"/>
        <v>0</v>
      </c>
      <c r="N67" s="16"/>
      <c r="O67" s="16"/>
    </row>
    <row r="69" spans="3:46" x14ac:dyDescent="0.2">
      <c r="K69" s="5"/>
    </row>
    <row r="72" spans="3:46" x14ac:dyDescent="0.2">
      <c r="AT72" t="s">
        <v>167</v>
      </c>
    </row>
    <row r="87" spans="2:7" x14ac:dyDescent="0.2">
      <c r="B87" t="s">
        <v>28</v>
      </c>
    </row>
    <row r="88" spans="2:7" ht="17" thickBot="1" x14ac:dyDescent="0.25">
      <c r="B88" s="33"/>
      <c r="C88" s="90" t="s">
        <v>100</v>
      </c>
      <c r="D88" s="33"/>
      <c r="E88" s="33"/>
      <c r="F88" s="33"/>
      <c r="G88" s="33"/>
    </row>
    <row r="89" spans="2:7" ht="17" thickBot="1" x14ac:dyDescent="0.25">
      <c r="B89" s="32"/>
      <c r="C89" s="119" t="s">
        <v>230</v>
      </c>
      <c r="D89" s="121"/>
      <c r="E89" s="119" t="s">
        <v>231</v>
      </c>
      <c r="F89" s="121"/>
    </row>
    <row r="90" spans="2:7" ht="49" thickBot="1" x14ac:dyDescent="0.25">
      <c r="B90" s="19" t="s">
        <v>34</v>
      </c>
      <c r="C90" s="21" t="s">
        <v>63</v>
      </c>
      <c r="D90" s="21" t="s">
        <v>37</v>
      </c>
      <c r="E90" s="21" t="s">
        <v>63</v>
      </c>
      <c r="F90" s="21" t="s">
        <v>37</v>
      </c>
    </row>
    <row r="91" spans="2:7" x14ac:dyDescent="0.2">
      <c r="B91" s="22" t="s">
        <v>65</v>
      </c>
      <c r="C91" s="26">
        <f>K58</f>
        <v>0</v>
      </c>
      <c r="D91" s="17" t="str">
        <f>CONCATENATE("[ ",L58,", ",M58,"]")</f>
        <v>[ 0, 0]</v>
      </c>
      <c r="E91" s="26">
        <f>K63</f>
        <v>0</v>
      </c>
      <c r="F91" s="17" t="str">
        <f>CONCATENATE("[ ",L63,", ",M63,"]")</f>
        <v>[ 0, 0]</v>
      </c>
    </row>
    <row r="92" spans="2:7" x14ac:dyDescent="0.2">
      <c r="B92" s="22" t="s">
        <v>162</v>
      </c>
      <c r="C92" s="26">
        <f>K42</f>
        <v>0</v>
      </c>
      <c r="D92" s="17" t="str">
        <f>CONCATENATE("[ ", Q42, ", ",R42,"]")</f>
        <v>[ 0, 0]</v>
      </c>
      <c r="E92" s="26">
        <f>K47</f>
        <v>0</v>
      </c>
      <c r="F92" s="17" t="str">
        <f>CONCATENATE("[ ", Q47, ", ",R47,"]")</f>
        <v>[ 0, 0]</v>
      </c>
    </row>
    <row r="93" spans="2:7" x14ac:dyDescent="0.2">
      <c r="B93" s="22" t="s">
        <v>7</v>
      </c>
      <c r="C93" s="90">
        <f>S24</f>
        <v>0</v>
      </c>
      <c r="D93" s="90" t="str">
        <f>CONCATENATE("[ ",AA24,", ",AB24,"]")</f>
        <v>[ 0, 0]</v>
      </c>
      <c r="E93" s="93">
        <f>Y16+S29</f>
        <v>0</v>
      </c>
      <c r="F93" s="90" t="str">
        <f>CONCATENATE("[ ",AA29,", ",AB29,"]")</f>
        <v>[ 0, 0]</v>
      </c>
    </row>
    <row r="94" spans="2:7" x14ac:dyDescent="0.2">
      <c r="B94" s="22" t="s">
        <v>3</v>
      </c>
      <c r="C94" s="90">
        <v>-0.95</v>
      </c>
      <c r="D94" s="92" t="s">
        <v>184</v>
      </c>
      <c r="E94" s="90">
        <v>-0.28000000000000003</v>
      </c>
      <c r="F94" s="90" t="s">
        <v>187</v>
      </c>
    </row>
    <row r="95" spans="2:7" x14ac:dyDescent="0.2">
      <c r="B95" s="22" t="s">
        <v>109</v>
      </c>
      <c r="C95" s="90">
        <v>-0.73</v>
      </c>
      <c r="D95" s="90" t="s">
        <v>185</v>
      </c>
      <c r="E95" s="90">
        <v>-0.4</v>
      </c>
      <c r="F95" s="90" t="s">
        <v>188</v>
      </c>
    </row>
    <row r="96" spans="2:7" x14ac:dyDescent="0.2">
      <c r="B96" s="22" t="s">
        <v>179</v>
      </c>
      <c r="C96" s="90">
        <v>-0.79</v>
      </c>
      <c r="E96" s="90">
        <v>-0.76</v>
      </c>
    </row>
    <row r="97" spans="1:7" x14ac:dyDescent="0.2">
      <c r="B97" s="22" t="s">
        <v>180</v>
      </c>
      <c r="C97" s="90">
        <v>-0.25</v>
      </c>
      <c r="E97" s="90">
        <v>-0.23</v>
      </c>
    </row>
    <row r="98" spans="1:7" x14ac:dyDescent="0.2">
      <c r="B98" s="94" t="s">
        <v>164</v>
      </c>
      <c r="C98" s="95">
        <v>-0.64</v>
      </c>
      <c r="D98" s="38"/>
      <c r="E98" s="95">
        <v>-0.7</v>
      </c>
      <c r="F98" s="38"/>
    </row>
    <row r="99" spans="1:7" x14ac:dyDescent="0.2">
      <c r="B99" s="17" t="s">
        <v>0</v>
      </c>
      <c r="C99" s="90" t="s">
        <v>182</v>
      </c>
      <c r="E99" s="90" t="s">
        <v>129</v>
      </c>
    </row>
    <row r="100" spans="1:7" ht="49" thickBot="1" x14ac:dyDescent="0.25">
      <c r="B100" s="21" t="s">
        <v>163</v>
      </c>
      <c r="C100" s="91" t="s">
        <v>183</v>
      </c>
      <c r="D100" s="12"/>
      <c r="E100" s="91" t="s">
        <v>186</v>
      </c>
      <c r="F100" s="12"/>
    </row>
    <row r="101" spans="1:7" x14ac:dyDescent="0.2">
      <c r="A101" s="71"/>
    </row>
    <row r="102" spans="1:7" x14ac:dyDescent="0.2">
      <c r="A102" s="71"/>
      <c r="B102" t="s">
        <v>236</v>
      </c>
    </row>
    <row r="103" spans="1:7" x14ac:dyDescent="0.2">
      <c r="A103" s="71"/>
    </row>
    <row r="104" spans="1:7" x14ac:dyDescent="0.2">
      <c r="A104" s="71"/>
      <c r="B104" t="s">
        <v>30</v>
      </c>
    </row>
    <row r="105" spans="1:7" ht="17" thickBot="1" x14ac:dyDescent="0.25">
      <c r="B105" s="33"/>
      <c r="C105" s="91" t="s">
        <v>100</v>
      </c>
      <c r="D105" s="96"/>
      <c r="E105" s="33"/>
      <c r="F105" s="33"/>
      <c r="G105" s="33"/>
    </row>
    <row r="106" spans="1:7" ht="17" thickBot="1" x14ac:dyDescent="0.25">
      <c r="B106" s="32"/>
      <c r="C106" s="122" t="s">
        <v>232</v>
      </c>
      <c r="D106" s="123"/>
      <c r="E106" s="119" t="s">
        <v>233</v>
      </c>
      <c r="F106" s="121"/>
    </row>
    <row r="107" spans="1:7" ht="49" thickBot="1" x14ac:dyDescent="0.25">
      <c r="B107" s="19" t="s">
        <v>34</v>
      </c>
      <c r="C107" s="21" t="s">
        <v>63</v>
      </c>
      <c r="D107" s="21" t="s">
        <v>37</v>
      </c>
      <c r="E107" s="21" t="s">
        <v>63</v>
      </c>
      <c r="F107" s="21" t="s">
        <v>37</v>
      </c>
    </row>
    <row r="108" spans="1:7" x14ac:dyDescent="0.2">
      <c r="B108" s="22" t="s">
        <v>65</v>
      </c>
      <c r="C108" s="26">
        <f>K60</f>
        <v>0</v>
      </c>
      <c r="D108" s="17" t="str">
        <f>CONCATENATE("[ ",L60,", ",M60,"]")</f>
        <v>[ 0, 0]</v>
      </c>
      <c r="E108" s="26">
        <f>K65</f>
        <v>0</v>
      </c>
      <c r="F108" s="17" t="str">
        <f>CONCATENATE("[ ",L65,", ",M65,"]")</f>
        <v>[ 0, 0]</v>
      </c>
    </row>
    <row r="109" spans="1:7" x14ac:dyDescent="0.2">
      <c r="B109" s="22" t="s">
        <v>162</v>
      </c>
      <c r="C109" s="26">
        <f>K44</f>
        <v>0</v>
      </c>
      <c r="D109" s="17" t="str">
        <f>CONCATENATE("[ ", Q44, ", ",R44,"]")</f>
        <v>[ 0, 0]</v>
      </c>
      <c r="E109" s="26">
        <f>K49</f>
        <v>0</v>
      </c>
      <c r="F109" s="17" t="str">
        <f>CONCATENATE("[ ", Q49, ", ",R49,"]")</f>
        <v>[ 0, 0]</v>
      </c>
    </row>
    <row r="110" spans="1:7" x14ac:dyDescent="0.2">
      <c r="B110" s="22" t="s">
        <v>7</v>
      </c>
      <c r="C110" s="90">
        <f>$S$24+S26</f>
        <v>0</v>
      </c>
      <c r="D110" s="90" t="str">
        <f>CONCATENATE("[ ",AA26,", ",AB26,"]")</f>
        <v>[ 0, 0]</v>
      </c>
      <c r="E110" s="93">
        <f>Y18+S31</f>
        <v>0</v>
      </c>
      <c r="F110" s="90" t="str">
        <f>CONCATENATE("[ ",AA31,", ",AB31,"]")</f>
        <v>[ 0, 0]</v>
      </c>
    </row>
    <row r="111" spans="1:7" x14ac:dyDescent="0.2">
      <c r="B111" s="22" t="s">
        <v>3</v>
      </c>
      <c r="C111" s="90">
        <v>-0.13</v>
      </c>
      <c r="D111" s="92" t="s">
        <v>199</v>
      </c>
      <c r="E111" s="90">
        <v>-0.13</v>
      </c>
      <c r="F111" s="90" t="s">
        <v>203</v>
      </c>
    </row>
    <row r="112" spans="1:7" x14ac:dyDescent="0.2">
      <c r="B112" s="22" t="s">
        <v>109</v>
      </c>
      <c r="C112" s="90">
        <v>-0.45</v>
      </c>
      <c r="D112" s="90" t="s">
        <v>200</v>
      </c>
      <c r="E112" s="90">
        <v>-0.2</v>
      </c>
      <c r="F112" s="90" t="s">
        <v>204</v>
      </c>
    </row>
    <row r="113" spans="2:34" x14ac:dyDescent="0.2">
      <c r="B113" s="22" t="s">
        <v>179</v>
      </c>
      <c r="C113" s="90">
        <v>-0.32</v>
      </c>
      <c r="E113" s="90">
        <v>-0.28999999999999998</v>
      </c>
    </row>
    <row r="114" spans="2:34" x14ac:dyDescent="0.2">
      <c r="B114" s="22" t="s">
        <v>180</v>
      </c>
      <c r="C114" s="90">
        <v>-0.12</v>
      </c>
      <c r="E114" s="90">
        <v>-0.11</v>
      </c>
    </row>
    <row r="115" spans="2:34" x14ac:dyDescent="0.2">
      <c r="B115" s="94" t="s">
        <v>164</v>
      </c>
      <c r="C115" s="95">
        <v>-1.1299999999999999</v>
      </c>
      <c r="D115" s="38"/>
      <c r="E115" s="95">
        <v>-0.56000000000000005</v>
      </c>
      <c r="F115" s="38"/>
    </row>
    <row r="116" spans="2:34" x14ac:dyDescent="0.2">
      <c r="B116" s="17" t="s">
        <v>0</v>
      </c>
      <c r="C116" s="90" t="s">
        <v>197</v>
      </c>
      <c r="E116" s="90" t="s">
        <v>201</v>
      </c>
    </row>
    <row r="117" spans="2:34" ht="49" thickBot="1" x14ac:dyDescent="0.25">
      <c r="B117" s="21" t="s">
        <v>163</v>
      </c>
      <c r="C117" s="91" t="s">
        <v>198</v>
      </c>
      <c r="D117" s="12"/>
      <c r="E117" s="91" t="s">
        <v>202</v>
      </c>
      <c r="F117" s="12"/>
    </row>
    <row r="119" spans="2:34" x14ac:dyDescent="0.2">
      <c r="B119" t="s">
        <v>237</v>
      </c>
    </row>
    <row r="121" spans="2:34" ht="17" thickBot="1" x14ac:dyDescent="0.25">
      <c r="B121" s="33" t="s">
        <v>234</v>
      </c>
      <c r="C121" s="90" t="s">
        <v>100</v>
      </c>
      <c r="D121" s="33"/>
      <c r="E121" s="33"/>
      <c r="F121" s="33"/>
      <c r="G121" s="33"/>
    </row>
    <row r="122" spans="2:34" ht="17" thickBot="1" x14ac:dyDescent="0.25">
      <c r="B122" s="32"/>
      <c r="C122" s="119" t="s">
        <v>230</v>
      </c>
      <c r="D122" s="121"/>
      <c r="E122" s="119" t="s">
        <v>235</v>
      </c>
      <c r="F122" s="121"/>
    </row>
    <row r="123" spans="2:34" ht="49" thickBot="1" x14ac:dyDescent="0.25">
      <c r="B123" s="19" t="s">
        <v>34</v>
      </c>
      <c r="C123" s="21" t="s">
        <v>63</v>
      </c>
      <c r="D123" s="21" t="s">
        <v>37</v>
      </c>
      <c r="E123" s="21" t="s">
        <v>63</v>
      </c>
      <c r="F123" s="21" t="s">
        <v>37</v>
      </c>
    </row>
    <row r="124" spans="2:34" x14ac:dyDescent="0.2">
      <c r="B124" s="22" t="s">
        <v>65</v>
      </c>
      <c r="C124" s="26">
        <f>K59</f>
        <v>0</v>
      </c>
      <c r="D124" s="17" t="str">
        <f>CONCATENATE("[ ",L59,", ",M59,"]")</f>
        <v>[ 0, 0]</v>
      </c>
      <c r="E124" s="26">
        <f>K64</f>
        <v>0</v>
      </c>
      <c r="F124" s="17" t="str">
        <f>CONCATENATE("[ ",L64,", ",M64,"]")</f>
        <v>[ 0, 0]</v>
      </c>
    </row>
    <row r="125" spans="2:34" x14ac:dyDescent="0.2">
      <c r="B125" s="22" t="s">
        <v>162</v>
      </c>
      <c r="C125" s="26">
        <f>K43</f>
        <v>0</v>
      </c>
      <c r="D125" s="17" t="str">
        <f>CONCATENATE("[ ", Q43, ", ",R43,"]")</f>
        <v>[ 0, 0]</v>
      </c>
      <c r="E125" s="26">
        <f>K48</f>
        <v>0</v>
      </c>
      <c r="F125" s="17" t="str">
        <f>CONCATENATE("[ ", Q48, ", ",R48,"]")</f>
        <v>[ 0, 0]</v>
      </c>
      <c r="G125" s="26"/>
      <c r="H125" s="17"/>
      <c r="I125" s="26"/>
      <c r="J125" s="17"/>
      <c r="K125" s="26"/>
      <c r="L125" s="17"/>
      <c r="M125" s="90"/>
      <c r="N125" s="90"/>
      <c r="O125" s="90"/>
      <c r="P125" s="90"/>
      <c r="Q125" s="90"/>
      <c r="R125" s="92"/>
      <c r="S125" s="90"/>
      <c r="T125" s="90"/>
      <c r="U125" s="90"/>
      <c r="V125" s="90"/>
      <c r="W125" s="90"/>
      <c r="X125" s="90"/>
      <c r="Y125" s="90"/>
      <c r="Z125" s="90"/>
      <c r="AA125" s="93"/>
      <c r="AB125" s="90"/>
      <c r="AC125" s="90"/>
      <c r="AD125" s="90"/>
      <c r="AE125" s="90"/>
      <c r="AF125" s="90"/>
      <c r="AG125" s="90"/>
      <c r="AH125" s="90"/>
    </row>
    <row r="126" spans="2:34" x14ac:dyDescent="0.2">
      <c r="B126" s="22" t="s">
        <v>7</v>
      </c>
      <c r="C126" s="90">
        <f>$S$24+S25</f>
        <v>0</v>
      </c>
      <c r="D126" s="90" t="str">
        <f>CONCATENATE("[ ",AA25,", ",AB25,"]")</f>
        <v>[ 0, 0]</v>
      </c>
      <c r="E126" s="93">
        <f>Y17+S30</f>
        <v>0</v>
      </c>
      <c r="F126" s="90" t="str">
        <f>CONCATENATE("[ ",AA30,", ",AB30,"]")</f>
        <v>[ 0, 0]</v>
      </c>
      <c r="M126" s="90"/>
      <c r="N126" s="90"/>
      <c r="O126" s="90"/>
      <c r="P126" s="90"/>
      <c r="Q126" s="90"/>
      <c r="R126" s="92"/>
      <c r="S126" s="90"/>
      <c r="T126" s="90"/>
      <c r="U126" s="90"/>
      <c r="V126" s="90"/>
      <c r="W126" s="90"/>
      <c r="X126" s="90"/>
      <c r="Y126" s="90"/>
      <c r="Z126" s="90"/>
      <c r="AA126" s="93"/>
      <c r="AB126" s="90"/>
      <c r="AC126" s="90"/>
      <c r="AD126" s="90"/>
      <c r="AE126" s="90"/>
      <c r="AF126" s="90"/>
      <c r="AG126" s="90"/>
      <c r="AH126" s="90"/>
    </row>
    <row r="127" spans="2:34" x14ac:dyDescent="0.2">
      <c r="B127" s="22" t="s">
        <v>3</v>
      </c>
      <c r="C127" s="90">
        <v>-0.67</v>
      </c>
      <c r="D127" s="92" t="s">
        <v>191</v>
      </c>
      <c r="E127" s="90">
        <v>0.03</v>
      </c>
      <c r="F127" s="90" t="s">
        <v>195</v>
      </c>
      <c r="U127" s="90"/>
      <c r="V127" s="90"/>
      <c r="W127" s="90"/>
      <c r="X127" s="90"/>
      <c r="Y127" s="90"/>
      <c r="Z127" s="90"/>
      <c r="AA127" s="93"/>
      <c r="AB127" s="90"/>
      <c r="AC127" s="90"/>
      <c r="AD127" s="90"/>
      <c r="AE127" s="90"/>
      <c r="AF127" s="90"/>
      <c r="AG127" s="90"/>
      <c r="AH127" s="90"/>
    </row>
    <row r="128" spans="2:34" x14ac:dyDescent="0.2">
      <c r="B128" s="22" t="s">
        <v>109</v>
      </c>
      <c r="C128" s="90">
        <v>-0.71</v>
      </c>
      <c r="D128" s="90" t="s">
        <v>192</v>
      </c>
      <c r="E128" s="90">
        <v>0.04</v>
      </c>
      <c r="F128" s="90" t="s">
        <v>196</v>
      </c>
      <c r="Q128" s="90"/>
      <c r="R128" s="92"/>
      <c r="S128" s="90"/>
      <c r="T128" s="90"/>
      <c r="U128" s="90"/>
      <c r="V128" s="90"/>
      <c r="W128" s="90"/>
      <c r="X128" s="90"/>
      <c r="Y128" s="90"/>
      <c r="Z128" s="90"/>
      <c r="AA128" s="93"/>
      <c r="AB128" s="90"/>
      <c r="AC128" s="90"/>
      <c r="AD128" s="90"/>
      <c r="AE128" s="90"/>
      <c r="AF128" s="90"/>
      <c r="AG128" s="90"/>
      <c r="AH128" s="90"/>
    </row>
    <row r="129" spans="2:34" x14ac:dyDescent="0.2">
      <c r="B129" s="22" t="s">
        <v>179</v>
      </c>
      <c r="C129" s="90">
        <v>-0.7</v>
      </c>
      <c r="E129" s="90">
        <v>-0.67</v>
      </c>
      <c r="I129" s="26"/>
      <c r="J129" s="17"/>
      <c r="K129" s="26"/>
      <c r="L129" s="17"/>
      <c r="M129" s="90"/>
      <c r="N129" s="90"/>
      <c r="O129" s="90"/>
      <c r="P129" s="90"/>
      <c r="Q129" s="90"/>
      <c r="R129" s="92"/>
      <c r="S129" s="90"/>
      <c r="T129" s="90"/>
      <c r="U129" s="90"/>
      <c r="V129" s="90"/>
      <c r="W129" s="90"/>
      <c r="X129" s="90"/>
      <c r="Y129" s="90"/>
      <c r="Z129" s="90"/>
      <c r="AA129" s="93"/>
      <c r="AB129" s="90"/>
      <c r="AC129" s="90"/>
      <c r="AD129" s="90"/>
      <c r="AE129" s="90"/>
      <c r="AF129" s="90"/>
      <c r="AG129" s="90"/>
      <c r="AH129" s="90"/>
    </row>
    <row r="130" spans="2:34" x14ac:dyDescent="0.2">
      <c r="B130" s="22" t="s">
        <v>180</v>
      </c>
      <c r="C130" s="90">
        <v>0.02</v>
      </c>
      <c r="E130" s="90">
        <v>0.02</v>
      </c>
      <c r="G130" s="26"/>
      <c r="H130" s="17"/>
      <c r="I130" s="26"/>
      <c r="J130" s="17"/>
      <c r="K130" s="26"/>
      <c r="L130" s="17"/>
      <c r="M130" s="90"/>
      <c r="N130" s="90"/>
      <c r="O130" s="90"/>
      <c r="P130" s="90"/>
      <c r="Q130" s="90"/>
      <c r="R130" s="92"/>
      <c r="S130" s="90"/>
      <c r="T130" s="90"/>
      <c r="U130" s="90"/>
      <c r="V130" s="90"/>
      <c r="W130" s="90"/>
      <c r="X130" s="90"/>
      <c r="Y130" s="90"/>
      <c r="Z130" s="90"/>
      <c r="AA130" s="93"/>
      <c r="AB130" s="90"/>
      <c r="AC130" s="90"/>
      <c r="AD130" s="90"/>
      <c r="AE130" s="90"/>
      <c r="AF130" s="90"/>
      <c r="AG130" s="90"/>
      <c r="AH130" s="90"/>
    </row>
    <row r="131" spans="2:34" x14ac:dyDescent="0.2">
      <c r="B131" s="94" t="s">
        <v>164</v>
      </c>
      <c r="C131" s="95">
        <v>-0.32</v>
      </c>
      <c r="D131" s="38"/>
      <c r="E131" s="95">
        <v>0.02</v>
      </c>
      <c r="F131" s="97"/>
      <c r="G131" s="26"/>
      <c r="H131" s="17"/>
      <c r="I131" s="26"/>
      <c r="J131" s="17"/>
      <c r="K131" s="26"/>
      <c r="L131" s="17"/>
      <c r="M131" s="90"/>
      <c r="N131" s="90"/>
      <c r="O131" s="90"/>
      <c r="P131" s="90"/>
      <c r="Q131" s="90"/>
      <c r="R131" s="92"/>
      <c r="S131" s="90"/>
      <c r="T131" s="90"/>
      <c r="U131" s="90"/>
      <c r="V131" s="90"/>
      <c r="W131" s="90"/>
      <c r="X131" s="90"/>
      <c r="Y131" s="90"/>
      <c r="Z131" s="90"/>
      <c r="AA131" s="93"/>
      <c r="AB131" s="90"/>
      <c r="AC131" s="90"/>
      <c r="AD131" s="90"/>
      <c r="AE131" s="90"/>
      <c r="AF131" s="90"/>
      <c r="AG131" s="90"/>
      <c r="AH131" s="90"/>
    </row>
    <row r="132" spans="2:34" x14ac:dyDescent="0.2">
      <c r="B132" s="17" t="s">
        <v>0</v>
      </c>
      <c r="C132" s="90" t="s">
        <v>189</v>
      </c>
      <c r="E132" s="90" t="s">
        <v>193</v>
      </c>
      <c r="Z132" s="90"/>
      <c r="AA132" s="93"/>
      <c r="AB132" s="90"/>
      <c r="AC132" s="90"/>
      <c r="AD132" s="90"/>
      <c r="AE132" s="90"/>
      <c r="AF132" s="90"/>
      <c r="AG132" s="90"/>
      <c r="AH132" s="90"/>
    </row>
    <row r="133" spans="2:34" ht="49" thickBot="1" x14ac:dyDescent="0.25">
      <c r="B133" s="21" t="s">
        <v>163</v>
      </c>
      <c r="C133" s="91" t="s">
        <v>190</v>
      </c>
      <c r="D133" s="12"/>
      <c r="E133" s="91" t="s">
        <v>194</v>
      </c>
      <c r="F133" s="12"/>
    </row>
    <row r="135" spans="2:34" x14ac:dyDescent="0.2">
      <c r="B135" t="s">
        <v>238</v>
      </c>
    </row>
    <row r="137" spans="2:34" x14ac:dyDescent="0.2">
      <c r="B137" t="s">
        <v>31</v>
      </c>
    </row>
    <row r="138" spans="2:34" ht="17" thickBot="1" x14ac:dyDescent="0.25">
      <c r="B138" s="33"/>
      <c r="C138" s="90" t="s">
        <v>100</v>
      </c>
      <c r="D138" s="33"/>
      <c r="E138" s="33"/>
      <c r="F138" s="33"/>
      <c r="G138" s="33"/>
      <c r="H138" s="33"/>
      <c r="I138" s="90" t="s">
        <v>65</v>
      </c>
      <c r="J138" s="33"/>
      <c r="K138" s="33"/>
      <c r="L138" s="33"/>
      <c r="M138" s="21" t="s">
        <v>0</v>
      </c>
      <c r="N138" s="91"/>
      <c r="O138" s="91" t="s">
        <v>110</v>
      </c>
      <c r="P138" s="91"/>
      <c r="Q138" s="91" t="s">
        <v>3</v>
      </c>
      <c r="R138" s="91"/>
      <c r="S138" s="91" t="s">
        <v>3</v>
      </c>
      <c r="T138" s="91"/>
      <c r="U138" s="90" t="s">
        <v>109</v>
      </c>
      <c r="V138" s="33"/>
      <c r="W138" s="33"/>
      <c r="X138" s="33"/>
      <c r="Y138" s="90" t="s">
        <v>7</v>
      </c>
      <c r="Z138" s="33"/>
      <c r="AA138" s="33"/>
      <c r="AB138" s="33"/>
      <c r="AC138" s="90" t="s">
        <v>42</v>
      </c>
      <c r="AD138" s="33"/>
      <c r="AE138" s="33"/>
      <c r="AF138" s="33"/>
      <c r="AG138" s="90" t="s">
        <v>6</v>
      </c>
      <c r="AH138" s="33"/>
    </row>
    <row r="139" spans="2:34" ht="17" thickBot="1" x14ac:dyDescent="0.25">
      <c r="B139" s="32"/>
      <c r="C139" s="119" t="s">
        <v>239</v>
      </c>
      <c r="D139" s="121"/>
      <c r="E139" s="119" t="s">
        <v>240</v>
      </c>
      <c r="F139" s="121"/>
      <c r="I139" s="78" t="s">
        <v>154</v>
      </c>
      <c r="J139" s="78"/>
      <c r="K139" s="78" t="s">
        <v>153</v>
      </c>
      <c r="L139" s="78"/>
      <c r="M139" s="91" t="s">
        <v>154</v>
      </c>
      <c r="N139" s="91" t="s">
        <v>153</v>
      </c>
      <c r="O139" s="21" t="s">
        <v>154</v>
      </c>
      <c r="P139" s="21" t="s">
        <v>153</v>
      </c>
      <c r="Q139" s="21" t="s">
        <v>154</v>
      </c>
      <c r="R139" s="91"/>
      <c r="S139" s="21" t="s">
        <v>153</v>
      </c>
      <c r="T139" s="91"/>
      <c r="U139" s="21" t="s">
        <v>154</v>
      </c>
      <c r="V139" s="91"/>
      <c r="W139" s="91" t="s">
        <v>153</v>
      </c>
      <c r="X139" s="91"/>
      <c r="Y139" s="21" t="s">
        <v>154</v>
      </c>
      <c r="Z139" s="91"/>
      <c r="AA139" s="91" t="s">
        <v>153</v>
      </c>
      <c r="AB139" s="91"/>
      <c r="AC139" s="91" t="s">
        <v>154</v>
      </c>
      <c r="AD139" s="91"/>
      <c r="AE139" s="91" t="s">
        <v>153</v>
      </c>
      <c r="AF139" s="91"/>
      <c r="AG139" s="91" t="s">
        <v>154</v>
      </c>
      <c r="AH139" s="91" t="s">
        <v>153</v>
      </c>
    </row>
    <row r="140" spans="2:34" ht="49" thickBot="1" x14ac:dyDescent="0.25">
      <c r="B140" s="19" t="s">
        <v>34</v>
      </c>
      <c r="C140" s="21" t="s">
        <v>63</v>
      </c>
      <c r="D140" s="21" t="s">
        <v>37</v>
      </c>
      <c r="E140" s="21" t="s">
        <v>63</v>
      </c>
      <c r="F140" s="21" t="s">
        <v>37</v>
      </c>
      <c r="I140" s="20" t="s">
        <v>66</v>
      </c>
      <c r="J140" s="21" t="s">
        <v>37</v>
      </c>
      <c r="K140" s="20" t="s">
        <v>66</v>
      </c>
      <c r="L140" s="21" t="s">
        <v>37</v>
      </c>
      <c r="M140" s="91"/>
      <c r="N140" s="91"/>
      <c r="O140" s="20"/>
      <c r="P140" s="20"/>
      <c r="Q140" s="20" t="s">
        <v>66</v>
      </c>
      <c r="R140" s="21" t="s">
        <v>37</v>
      </c>
      <c r="S140" s="20" t="s">
        <v>66</v>
      </c>
      <c r="T140" s="21" t="s">
        <v>37</v>
      </c>
      <c r="U140" s="20" t="s">
        <v>66</v>
      </c>
      <c r="V140" s="21" t="s">
        <v>37</v>
      </c>
      <c r="W140" s="20" t="s">
        <v>66</v>
      </c>
      <c r="X140" s="21" t="s">
        <v>37</v>
      </c>
      <c r="Y140" s="20" t="s">
        <v>66</v>
      </c>
      <c r="Z140" s="21" t="s">
        <v>37</v>
      </c>
      <c r="AA140" s="20" t="s">
        <v>66</v>
      </c>
      <c r="AB140" s="21" t="s">
        <v>37</v>
      </c>
      <c r="AC140" s="91" t="s">
        <v>80</v>
      </c>
      <c r="AD140" s="91" t="s">
        <v>81</v>
      </c>
      <c r="AE140" s="91" t="s">
        <v>80</v>
      </c>
      <c r="AF140" s="91" t="s">
        <v>81</v>
      </c>
      <c r="AG140" s="91"/>
      <c r="AH140" s="91"/>
    </row>
    <row r="141" spans="2:34" x14ac:dyDescent="0.2">
      <c r="B141" s="22" t="s">
        <v>65</v>
      </c>
      <c r="C141" s="26">
        <f>K61</f>
        <v>0</v>
      </c>
      <c r="D141" s="17" t="str">
        <f>CONCATENATE("[ ",L61,", ",M61,"]")</f>
        <v>[ 0, 0]</v>
      </c>
      <c r="E141" s="26">
        <f>K66</f>
        <v>0</v>
      </c>
      <c r="F141" s="17" t="str">
        <f>CONCATENATE("[ ",L66,", ",M66,"]")</f>
        <v>[ 0, 0]</v>
      </c>
    </row>
    <row r="142" spans="2:34" x14ac:dyDescent="0.2">
      <c r="B142" s="22" t="s">
        <v>162</v>
      </c>
      <c r="C142" s="26">
        <f>K45</f>
        <v>0</v>
      </c>
      <c r="D142" s="17" t="str">
        <f>CONCATENATE("[ ", Q45, ", ",R45,"]")</f>
        <v>[ 0, 0]</v>
      </c>
      <c r="E142" s="26">
        <f>K50</f>
        <v>0</v>
      </c>
      <c r="F142" s="17" t="str">
        <f>CONCATENATE("[ ", Q50, ", ",R50,"]")</f>
        <v>[ 0, 0]</v>
      </c>
    </row>
    <row r="143" spans="2:34" x14ac:dyDescent="0.2">
      <c r="B143" s="22" t="s">
        <v>7</v>
      </c>
      <c r="C143" s="90">
        <f>$S$24+S27</f>
        <v>0</v>
      </c>
      <c r="D143" s="90" t="str">
        <f>CONCATENATE("[ ",AA27,", ",AB27,"]")</f>
        <v>[ 0, 0]</v>
      </c>
      <c r="E143" s="93">
        <f>Y19+S32</f>
        <v>0</v>
      </c>
      <c r="F143" s="90" t="str">
        <f>CONCATENATE("[ ",AA32,", ",AB32,"]")</f>
        <v>[ 0, 0]</v>
      </c>
    </row>
    <row r="144" spans="2:34" x14ac:dyDescent="0.2">
      <c r="B144" s="22" t="s">
        <v>3</v>
      </c>
      <c r="C144" s="90">
        <v>0.15</v>
      </c>
      <c r="D144" s="92" t="s">
        <v>207</v>
      </c>
      <c r="E144" s="90">
        <v>-0.32</v>
      </c>
      <c r="F144" s="90" t="s">
        <v>211</v>
      </c>
    </row>
    <row r="145" spans="2:8" x14ac:dyDescent="0.2">
      <c r="B145" s="22" t="s">
        <v>109</v>
      </c>
      <c r="C145" s="90">
        <v>0.18</v>
      </c>
      <c r="D145" s="90" t="s">
        <v>208</v>
      </c>
      <c r="E145" s="90">
        <v>-0.43</v>
      </c>
      <c r="F145" s="90" t="s">
        <v>212</v>
      </c>
    </row>
    <row r="146" spans="2:8" x14ac:dyDescent="0.2">
      <c r="B146" s="22" t="s">
        <v>179</v>
      </c>
      <c r="C146" s="101">
        <v>0.12</v>
      </c>
      <c r="D146" s="16"/>
      <c r="E146" s="101">
        <v>0.1</v>
      </c>
      <c r="F146" s="16"/>
      <c r="G146" t="s">
        <v>243</v>
      </c>
    </row>
    <row r="147" spans="2:8" x14ac:dyDescent="0.2">
      <c r="B147" s="22" t="s">
        <v>180</v>
      </c>
      <c r="C147" s="90">
        <v>-0.28000000000000003</v>
      </c>
      <c r="E147" s="90">
        <v>-0.25</v>
      </c>
    </row>
    <row r="148" spans="2:8" x14ac:dyDescent="0.2">
      <c r="B148" s="94" t="s">
        <v>164</v>
      </c>
      <c r="C148" s="95">
        <v>0.09</v>
      </c>
      <c r="D148" s="38"/>
      <c r="E148" s="95">
        <v>-1.03</v>
      </c>
      <c r="F148" s="38"/>
    </row>
    <row r="149" spans="2:8" x14ac:dyDescent="0.2">
      <c r="B149" s="17" t="s">
        <v>0</v>
      </c>
      <c r="C149" s="90" t="s">
        <v>205</v>
      </c>
      <c r="D149" s="90" t="s">
        <v>209</v>
      </c>
    </row>
    <row r="150" spans="2:8" ht="49" thickBot="1" x14ac:dyDescent="0.25">
      <c r="B150" s="21" t="s">
        <v>163</v>
      </c>
      <c r="C150" s="91" t="s">
        <v>206</v>
      </c>
      <c r="D150" s="91" t="s">
        <v>210</v>
      </c>
      <c r="E150" s="12"/>
      <c r="F150" s="12"/>
    </row>
    <row r="152" spans="2:8" x14ac:dyDescent="0.2">
      <c r="B152" t="s">
        <v>244</v>
      </c>
    </row>
    <row r="158" spans="2:8" x14ac:dyDescent="0.2">
      <c r="B158" t="s">
        <v>38</v>
      </c>
    </row>
    <row r="159" spans="2:8" ht="17" thickBot="1" x14ac:dyDescent="0.25">
      <c r="B159" s="33"/>
      <c r="C159" s="90" t="s">
        <v>100</v>
      </c>
      <c r="D159" s="33"/>
      <c r="E159" s="33"/>
      <c r="F159" s="33"/>
      <c r="G159" s="33"/>
      <c r="H159" s="33"/>
    </row>
    <row r="160" spans="2:8" ht="17" thickBot="1" x14ac:dyDescent="0.25">
      <c r="B160" s="32"/>
      <c r="C160" s="119" t="s">
        <v>232</v>
      </c>
      <c r="D160" s="121"/>
      <c r="E160" s="119" t="s">
        <v>241</v>
      </c>
      <c r="F160" s="121"/>
    </row>
    <row r="161" spans="2:6" ht="49" thickBot="1" x14ac:dyDescent="0.25">
      <c r="B161" s="19" t="s">
        <v>34</v>
      </c>
      <c r="C161" s="21" t="s">
        <v>63</v>
      </c>
      <c r="D161" s="21" t="s">
        <v>37</v>
      </c>
      <c r="E161" s="21" t="s">
        <v>63</v>
      </c>
      <c r="F161" s="21" t="s">
        <v>37</v>
      </c>
    </row>
    <row r="162" spans="2:6" x14ac:dyDescent="0.2">
      <c r="B162" s="22" t="s">
        <v>65</v>
      </c>
      <c r="C162" s="98">
        <f>K62</f>
        <v>0</v>
      </c>
      <c r="D162" s="70" t="str">
        <f>CONCATENATE("[ ",L62,", ",M62,"]")</f>
        <v>[ 0, 0]</v>
      </c>
      <c r="E162" s="98">
        <f>K67</f>
        <v>0</v>
      </c>
      <c r="F162" s="70" t="str">
        <f>CONCATENATE("[ ",L67,", ",M67,"]")</f>
        <v>[ 0, 0]</v>
      </c>
    </row>
    <row r="163" spans="2:6" x14ac:dyDescent="0.2">
      <c r="B163" s="22" t="s">
        <v>162</v>
      </c>
      <c r="C163" s="98">
        <f>K46</f>
        <v>0</v>
      </c>
      <c r="D163" s="70" t="str">
        <f>CONCATENATE("[ ", Q46, ", ",R46,"]")</f>
        <v>[ 0, 0]</v>
      </c>
      <c r="E163" s="98">
        <f>K51</f>
        <v>0</v>
      </c>
      <c r="F163" s="70" t="str">
        <f>CONCATENATE("[ ", Q51, ", ",R51,"]")</f>
        <v>[ 0, 0]</v>
      </c>
    </row>
    <row r="164" spans="2:6" x14ac:dyDescent="0.2">
      <c r="B164" s="22" t="s">
        <v>7</v>
      </c>
      <c r="C164" s="99">
        <f>$S$24+S28</f>
        <v>0</v>
      </c>
      <c r="D164" s="99" t="str">
        <f>CONCATENATE("[ ",AA28,", ",AB28,"]")</f>
        <v>[ 0, 0]</v>
      </c>
      <c r="E164" s="100">
        <f>Y20+S33</f>
        <v>0</v>
      </c>
      <c r="F164" s="99" t="str">
        <f>CONCATENATE("[ ",AA33,", ",AB33,"]")</f>
        <v>[ 0, 0]</v>
      </c>
    </row>
    <row r="165" spans="2:6" x14ac:dyDescent="0.2">
      <c r="B165" s="22" t="s">
        <v>3</v>
      </c>
      <c r="C165" s="99">
        <v>-1.33</v>
      </c>
      <c r="D165" s="99" t="s">
        <v>215</v>
      </c>
      <c r="E165" s="99">
        <v>-1.9</v>
      </c>
      <c r="F165" s="99" t="s">
        <v>219</v>
      </c>
    </row>
    <row r="166" spans="2:6" x14ac:dyDescent="0.2">
      <c r="B166" s="22" t="s">
        <v>109</v>
      </c>
      <c r="C166" s="99">
        <v>-1.17</v>
      </c>
      <c r="D166" s="99" t="s">
        <v>218</v>
      </c>
      <c r="E166" s="99">
        <v>-1.89</v>
      </c>
      <c r="F166" s="99" t="s">
        <v>220</v>
      </c>
    </row>
    <row r="167" spans="2:6" x14ac:dyDescent="0.2">
      <c r="B167" s="22" t="s">
        <v>179</v>
      </c>
      <c r="C167" s="99">
        <v>-1.18</v>
      </c>
      <c r="E167" s="99">
        <v>-1.1499999999999999</v>
      </c>
      <c r="F167" s="36"/>
    </row>
    <row r="168" spans="2:6" x14ac:dyDescent="0.2">
      <c r="B168" s="22" t="s">
        <v>180</v>
      </c>
      <c r="C168" s="99">
        <v>-1.85</v>
      </c>
      <c r="E168" s="99">
        <v>-1.82</v>
      </c>
      <c r="F168" s="36"/>
    </row>
    <row r="169" spans="2:6" x14ac:dyDescent="0.2">
      <c r="B169" s="94" t="s">
        <v>164</v>
      </c>
      <c r="C169" s="95">
        <v>-0.97</v>
      </c>
      <c r="D169" s="38"/>
      <c r="E169" s="95">
        <v>-1.73</v>
      </c>
      <c r="F169" s="38"/>
    </row>
    <row r="170" spans="2:6" x14ac:dyDescent="0.2">
      <c r="B170" s="17" t="s">
        <v>0</v>
      </c>
      <c r="C170" s="99" t="s">
        <v>213</v>
      </c>
      <c r="E170" s="99" t="s">
        <v>216</v>
      </c>
      <c r="F170" s="36"/>
    </row>
    <row r="171" spans="2:6" ht="49" thickBot="1" x14ac:dyDescent="0.25">
      <c r="B171" s="21" t="s">
        <v>163</v>
      </c>
      <c r="C171" s="91" t="s">
        <v>214</v>
      </c>
      <c r="D171" s="12"/>
      <c r="E171" s="91" t="s">
        <v>198</v>
      </c>
      <c r="F171" s="12"/>
    </row>
    <row r="173" spans="2:6" x14ac:dyDescent="0.2">
      <c r="B173" t="s">
        <v>242</v>
      </c>
    </row>
  </sheetData>
  <mergeCells count="10">
    <mergeCell ref="C139:D139"/>
    <mergeCell ref="E139:F139"/>
    <mergeCell ref="C160:D160"/>
    <mergeCell ref="E160:F160"/>
    <mergeCell ref="C89:D89"/>
    <mergeCell ref="E89:F89"/>
    <mergeCell ref="C106:D106"/>
    <mergeCell ref="E106:F106"/>
    <mergeCell ref="C122:D122"/>
    <mergeCell ref="E122:F122"/>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58"/>
  <sheetViews>
    <sheetView topLeftCell="B6" workbookViewId="0">
      <selection activeCell="J15" sqref="J15"/>
    </sheetView>
  </sheetViews>
  <sheetFormatPr baseColWidth="10" defaultRowHeight="16" x14ac:dyDescent="0.2"/>
  <cols>
    <col min="2" max="2" width="18" bestFit="1" customWidth="1"/>
    <col min="3" max="3" width="14.6640625" customWidth="1"/>
    <col min="4" max="5" width="13.1640625" customWidth="1"/>
    <col min="6" max="6" width="13.6640625" bestFit="1" customWidth="1"/>
    <col min="7" max="7" width="14.33203125" bestFit="1" customWidth="1"/>
    <col min="8" max="8" width="14.1640625" customWidth="1"/>
    <col min="12" max="12" width="12" bestFit="1" customWidth="1"/>
  </cols>
  <sheetData>
    <row r="1" spans="1:27" x14ac:dyDescent="0.2">
      <c r="A1" s="34" t="s">
        <v>118</v>
      </c>
    </row>
    <row r="3" spans="1:27" x14ac:dyDescent="0.2">
      <c r="B3" t="s">
        <v>119</v>
      </c>
    </row>
    <row r="7" spans="1:27" x14ac:dyDescent="0.2">
      <c r="B7" s="2" t="s">
        <v>32</v>
      </c>
    </row>
    <row r="8" spans="1:27" ht="17" thickBot="1" x14ac:dyDescent="0.25">
      <c r="B8" s="6" t="s">
        <v>33</v>
      </c>
      <c r="D8" t="s">
        <v>39</v>
      </c>
      <c r="F8" t="s">
        <v>40</v>
      </c>
      <c r="H8" s="12"/>
      <c r="I8" s="12"/>
      <c r="J8" s="12" t="s">
        <v>3</v>
      </c>
      <c r="L8" s="12" t="s">
        <v>44</v>
      </c>
      <c r="M8" s="12"/>
      <c r="N8" s="12" t="s">
        <v>42</v>
      </c>
      <c r="O8" s="12"/>
      <c r="P8" s="12" t="s">
        <v>6</v>
      </c>
    </row>
    <row r="9" spans="1:27" ht="33" thickBot="1" x14ac:dyDescent="0.25">
      <c r="B9" s="7" t="s">
        <v>34</v>
      </c>
      <c r="C9" s="8"/>
      <c r="D9" s="7" t="s">
        <v>36</v>
      </c>
      <c r="E9" s="7" t="s">
        <v>37</v>
      </c>
      <c r="F9" s="7" t="s">
        <v>36</v>
      </c>
      <c r="G9" s="7" t="s">
        <v>37</v>
      </c>
      <c r="H9" s="10" t="s">
        <v>0</v>
      </c>
      <c r="I9" s="10" t="s">
        <v>110</v>
      </c>
      <c r="J9" s="13" t="s">
        <v>41</v>
      </c>
      <c r="K9" s="7" t="s">
        <v>37</v>
      </c>
      <c r="L9" s="14" t="s">
        <v>41</v>
      </c>
      <c r="M9" s="14" t="s">
        <v>37</v>
      </c>
      <c r="N9" s="14" t="s">
        <v>45</v>
      </c>
      <c r="O9" s="12" t="s">
        <v>46</v>
      </c>
      <c r="P9" s="12"/>
      <c r="AA9" t="s">
        <v>111</v>
      </c>
    </row>
    <row r="10" spans="1:27" x14ac:dyDescent="0.2">
      <c r="A10" s="3"/>
      <c r="B10" s="9" t="s">
        <v>28</v>
      </c>
      <c r="C10" s="9">
        <v>125</v>
      </c>
      <c r="D10" s="49">
        <v>-0.32</v>
      </c>
      <c r="E10" t="s">
        <v>389</v>
      </c>
      <c r="F10" s="11">
        <v>-0.46</v>
      </c>
      <c r="G10" t="s">
        <v>390</v>
      </c>
      <c r="H10" s="35" t="s">
        <v>395</v>
      </c>
      <c r="I10" s="35" t="s">
        <v>396</v>
      </c>
      <c r="J10" s="35">
        <v>-0.32</v>
      </c>
      <c r="K10" s="35" t="s">
        <v>397</v>
      </c>
      <c r="L10" s="35">
        <f>ROUND(N30,2)</f>
        <v>-0.46</v>
      </c>
      <c r="M10" s="35" t="str">
        <f>CONCATENATE("[ ",O30,", ",P30,"]")</f>
        <v>[ -0.61, -0.32]</v>
      </c>
      <c r="N10" s="35">
        <v>-0.28999999999999998</v>
      </c>
      <c r="O10" s="35">
        <v>-0.27</v>
      </c>
      <c r="P10" s="35">
        <v>-0.81</v>
      </c>
      <c r="AA10" t="s">
        <v>112</v>
      </c>
    </row>
    <row r="11" spans="1:27" x14ac:dyDescent="0.2">
      <c r="B11" s="9" t="s">
        <v>29</v>
      </c>
      <c r="C11" s="9">
        <v>34</v>
      </c>
      <c r="D11" s="49">
        <v>-0.16</v>
      </c>
      <c r="E11" t="s">
        <v>407</v>
      </c>
      <c r="F11" s="11">
        <v>0.21</v>
      </c>
      <c r="G11" t="s">
        <v>391</v>
      </c>
      <c r="H11" s="35" t="s">
        <v>399</v>
      </c>
      <c r="I11" s="35" t="s">
        <v>398</v>
      </c>
      <c r="J11" s="35">
        <v>-0.17</v>
      </c>
      <c r="K11" s="35" t="s">
        <v>400</v>
      </c>
      <c r="L11" s="35">
        <f>ROUND(N31,2)</f>
        <v>-0.25</v>
      </c>
      <c r="M11" s="35" t="str">
        <f>CONCATENATE("[ ",Q47,", ",R47,"]")</f>
        <v>[ -0.56, 0.06]</v>
      </c>
      <c r="N11" s="35">
        <v>-0.15</v>
      </c>
      <c r="O11" s="35">
        <v>-0.14000000000000001</v>
      </c>
      <c r="P11" s="35">
        <v>-0.14000000000000001</v>
      </c>
    </row>
    <row r="12" spans="1:27" x14ac:dyDescent="0.2">
      <c r="B12" s="9" t="s">
        <v>30</v>
      </c>
      <c r="C12" s="9">
        <v>24</v>
      </c>
      <c r="D12" s="49">
        <v>-0.46</v>
      </c>
      <c r="E12" t="s">
        <v>408</v>
      </c>
      <c r="F12" s="11">
        <v>-0.06</v>
      </c>
      <c r="G12" t="s">
        <v>392</v>
      </c>
      <c r="H12" s="35" t="s">
        <v>402</v>
      </c>
      <c r="I12" s="35" t="s">
        <v>403</v>
      </c>
      <c r="J12" s="105">
        <v>-0.45</v>
      </c>
      <c r="K12" s="35" t="s">
        <v>401</v>
      </c>
      <c r="L12" s="35">
        <f>ROUND(N32,2)</f>
        <v>-0.53</v>
      </c>
      <c r="M12" s="35" t="str">
        <f>CONCATENATE("[ ",Q48,", ",R48,"]")</f>
        <v>[ -1.07, 0]</v>
      </c>
      <c r="N12" s="35">
        <v>-0.42</v>
      </c>
      <c r="O12" s="35">
        <v>-0.39</v>
      </c>
      <c r="P12" s="35">
        <v>-1.95</v>
      </c>
    </row>
    <row r="13" spans="1:27" x14ac:dyDescent="0.2">
      <c r="B13" s="9" t="s">
        <v>31</v>
      </c>
      <c r="C13" s="9">
        <v>26</v>
      </c>
      <c r="D13" s="49">
        <v>-0.11</v>
      </c>
      <c r="E13" t="s">
        <v>409</v>
      </c>
      <c r="F13" s="11">
        <v>-0.11</v>
      </c>
      <c r="G13" t="s">
        <v>393</v>
      </c>
      <c r="H13" s="35" t="s">
        <v>405</v>
      </c>
      <c r="I13" s="35" t="s">
        <v>404</v>
      </c>
      <c r="J13" s="35">
        <v>-0.12</v>
      </c>
      <c r="K13" s="35" t="s">
        <v>406</v>
      </c>
      <c r="L13" s="35">
        <f>ROUND(N33,2)</f>
        <v>-0.11</v>
      </c>
      <c r="M13" s="35" t="str">
        <f>CONCATENATE("[ ",Q49,", ",R49,"]")</f>
        <v>[ -0.38, 0.17]</v>
      </c>
      <c r="N13" s="35" t="s">
        <v>59</v>
      </c>
      <c r="O13" s="35">
        <v>-0.09</v>
      </c>
      <c r="P13" s="35">
        <v>-0.77</v>
      </c>
    </row>
    <row r="14" spans="1:27" ht="33" thickBot="1" x14ac:dyDescent="0.25">
      <c r="B14" s="10" t="s">
        <v>38</v>
      </c>
      <c r="C14" s="10">
        <v>9</v>
      </c>
      <c r="D14" s="49">
        <v>-1.52</v>
      </c>
      <c r="E14" s="12" t="s">
        <v>410</v>
      </c>
      <c r="F14" s="124">
        <v>-1.41</v>
      </c>
      <c r="G14" s="12" t="s">
        <v>394</v>
      </c>
      <c r="H14" s="48" t="s">
        <v>412</v>
      </c>
      <c r="I14" s="48" t="s">
        <v>411</v>
      </c>
      <c r="J14" s="48">
        <v>-1.62</v>
      </c>
      <c r="K14" s="48" t="s">
        <v>413</v>
      </c>
      <c r="L14" s="48">
        <f>ROUND(N34,2)</f>
        <v>-1.41</v>
      </c>
      <c r="M14" s="48" t="str">
        <f>CONCATENATE("[ ",Q50,", ",R50,"]")</f>
        <v>[ -2.1, -0.72]</v>
      </c>
      <c r="N14" s="48">
        <v>-1.47</v>
      </c>
      <c r="O14" s="48">
        <v>-1.44</v>
      </c>
      <c r="P14" s="48">
        <v>-1.07</v>
      </c>
    </row>
    <row r="15" spans="1:27" x14ac:dyDescent="0.2">
      <c r="B15" s="15" t="s">
        <v>43</v>
      </c>
      <c r="P15" s="35"/>
      <c r="Q15" s="35"/>
    </row>
    <row r="21" spans="2:28" x14ac:dyDescent="0.2">
      <c r="B21" t="s">
        <v>106</v>
      </c>
      <c r="M21" t="s">
        <v>107</v>
      </c>
    </row>
    <row r="22" spans="2:28" x14ac:dyDescent="0.2">
      <c r="C22" s="1" t="s">
        <v>15</v>
      </c>
      <c r="D22" s="1" t="s">
        <v>16</v>
      </c>
      <c r="E22" s="1" t="s">
        <v>17</v>
      </c>
      <c r="F22" s="1" t="s">
        <v>18</v>
      </c>
      <c r="G22" s="1" t="s">
        <v>19</v>
      </c>
      <c r="H22" s="1" t="s">
        <v>20</v>
      </c>
      <c r="AB22" t="s">
        <v>113</v>
      </c>
    </row>
    <row r="23" spans="2:28" x14ac:dyDescent="0.2">
      <c r="B23" s="41" t="s">
        <v>21</v>
      </c>
      <c r="C23" s="46">
        <v>-0.4274</v>
      </c>
      <c r="D23" s="46">
        <v>8.8700000000000001E-2</v>
      </c>
      <c r="E23" s="46">
        <v>-4.8202999999999996</v>
      </c>
      <c r="F23" s="46" t="s">
        <v>27</v>
      </c>
      <c r="G23" s="46">
        <v>-0.60119999999999996</v>
      </c>
      <c r="H23" s="46">
        <v>-0.25359999999999999</v>
      </c>
      <c r="I23" s="1" t="s">
        <v>22</v>
      </c>
      <c r="M23" s="1" t="s">
        <v>47</v>
      </c>
      <c r="N23" s="1" t="s">
        <v>48</v>
      </c>
      <c r="O23" s="1" t="s">
        <v>49</v>
      </c>
    </row>
    <row r="24" spans="2:28" x14ac:dyDescent="0.2">
      <c r="B24" s="41" t="s">
        <v>23</v>
      </c>
      <c r="C24" s="46">
        <v>0.1925</v>
      </c>
      <c r="D24" s="46">
        <v>0.15670000000000001</v>
      </c>
      <c r="E24" s="46">
        <v>1.2284999999999999</v>
      </c>
      <c r="F24" s="46">
        <v>0.21929999999999999</v>
      </c>
      <c r="G24" s="46">
        <v>-0.11459999999999999</v>
      </c>
      <c r="H24" s="46">
        <v>0.49969999999999998</v>
      </c>
      <c r="M24" s="1" t="s">
        <v>414</v>
      </c>
      <c r="N24" s="1">
        <v>-0.46289999999999998</v>
      </c>
      <c r="O24" s="1">
        <v>7.2499999999999995E-2</v>
      </c>
      <c r="P24" s="1" t="s">
        <v>415</v>
      </c>
      <c r="Q24" s="1" t="s">
        <v>54</v>
      </c>
      <c r="R24" s="1" t="s">
        <v>22</v>
      </c>
    </row>
    <row r="25" spans="2:28" x14ac:dyDescent="0.2">
      <c r="B25" s="41" t="s">
        <v>24</v>
      </c>
      <c r="C25" s="46">
        <v>0.32190000000000002</v>
      </c>
      <c r="D25" s="46">
        <v>0.19950000000000001</v>
      </c>
      <c r="E25" s="46">
        <v>1.6137999999999999</v>
      </c>
      <c r="F25" s="46">
        <v>0.1066</v>
      </c>
      <c r="G25" s="46">
        <v>-6.9000000000000006E-2</v>
      </c>
      <c r="H25" s="46">
        <v>0.71279999999999999</v>
      </c>
      <c r="M25" s="1" t="s">
        <v>416</v>
      </c>
      <c r="N25" s="1">
        <v>0.2147</v>
      </c>
      <c r="O25" s="1">
        <v>0.15859999999999999</v>
      </c>
      <c r="P25" s="1" t="s">
        <v>417</v>
      </c>
      <c r="Q25" s="1">
        <v>0.23930000000000001</v>
      </c>
    </row>
    <row r="26" spans="2:28" x14ac:dyDescent="0.2">
      <c r="B26" s="44" t="s">
        <v>25</v>
      </c>
      <c r="C26" s="47">
        <v>0.32340000000000002</v>
      </c>
      <c r="D26" s="47">
        <v>0.19400000000000001</v>
      </c>
      <c r="E26" s="47">
        <v>1.6673</v>
      </c>
      <c r="F26" s="47">
        <v>9.5399999999999999E-2</v>
      </c>
      <c r="G26" s="47">
        <v>-5.6800000000000003E-2</v>
      </c>
      <c r="H26" s="47" t="s">
        <v>105</v>
      </c>
      <c r="M26" s="1" t="s">
        <v>418</v>
      </c>
      <c r="N26" s="1">
        <v>-6.83E-2</v>
      </c>
      <c r="O26" s="1">
        <v>0.27300000000000002</v>
      </c>
      <c r="P26" s="1" t="s">
        <v>419</v>
      </c>
      <c r="Q26" s="1">
        <v>0.1147</v>
      </c>
    </row>
    <row r="27" spans="2:28" x14ac:dyDescent="0.2">
      <c r="B27" s="41" t="s">
        <v>26</v>
      </c>
      <c r="C27" s="46">
        <v>-0.98080000000000001</v>
      </c>
      <c r="D27" s="46">
        <v>0.23380000000000001</v>
      </c>
      <c r="E27" s="46">
        <v>-4.1955</v>
      </c>
      <c r="F27" s="46" t="s">
        <v>27</v>
      </c>
      <c r="G27" s="46">
        <v>-1.4390000000000001</v>
      </c>
      <c r="H27" s="46">
        <v>-0.52259999999999995</v>
      </c>
      <c r="I27" s="1" t="s">
        <v>22</v>
      </c>
      <c r="M27" s="1" t="s">
        <v>420</v>
      </c>
      <c r="N27" s="1">
        <v>0.3543</v>
      </c>
      <c r="O27" s="1">
        <v>0.1396</v>
      </c>
      <c r="P27" s="1" t="s">
        <v>421</v>
      </c>
      <c r="Q27" s="1">
        <v>5.9499999999999997E-2</v>
      </c>
      <c r="R27" s="1" t="s">
        <v>117</v>
      </c>
    </row>
    <row r="28" spans="2:28" x14ac:dyDescent="0.2">
      <c r="M28" s="1" t="s">
        <v>422</v>
      </c>
      <c r="N28" s="1">
        <v>-0.94620000000000004</v>
      </c>
      <c r="O28" s="1">
        <v>0.3518</v>
      </c>
      <c r="P28" s="1" t="s">
        <v>423</v>
      </c>
      <c r="Q28" s="1">
        <v>2.0199999999999999E-2</v>
      </c>
      <c r="R28" s="1" t="s">
        <v>84</v>
      </c>
    </row>
    <row r="29" spans="2:28" x14ac:dyDescent="0.2">
      <c r="C29" s="5">
        <f>C23</f>
        <v>-0.4274</v>
      </c>
      <c r="D29" s="5"/>
      <c r="E29" s="5"/>
      <c r="F29" s="5"/>
      <c r="G29" s="5">
        <f>ROUND(C29-1.96*D23,2)</f>
        <v>-0.6</v>
      </c>
      <c r="H29" s="5">
        <f>ROUND(C29+1.96*D23,2)</f>
        <v>-0.25</v>
      </c>
    </row>
    <row r="30" spans="2:28" x14ac:dyDescent="0.2">
      <c r="C30" s="5">
        <f>C23+C24</f>
        <v>-0.2349</v>
      </c>
      <c r="D30" s="5"/>
      <c r="E30" s="5"/>
      <c r="F30" s="5"/>
      <c r="G30" s="5">
        <f>ROUND(C30-1.96*D24,2)</f>
        <v>-0.54</v>
      </c>
      <c r="H30" s="5">
        <f>ROUND(C30+1.96*D24,2)</f>
        <v>7.0000000000000007E-2</v>
      </c>
      <c r="I30" s="5"/>
      <c r="J30" s="5"/>
      <c r="K30" s="5"/>
      <c r="N30">
        <f>N24</f>
        <v>-0.46289999999999998</v>
      </c>
      <c r="O30">
        <f>ROUND(N30-1.96*O24,2)</f>
        <v>-0.61</v>
      </c>
      <c r="P30">
        <f>ROUND(N30+1.96*O24,2)</f>
        <v>-0.32</v>
      </c>
    </row>
    <row r="31" spans="2:28" x14ac:dyDescent="0.2">
      <c r="C31" s="5">
        <f>C23+C25</f>
        <v>-0.10549999999999998</v>
      </c>
      <c r="D31" s="5"/>
      <c r="E31" s="5"/>
      <c r="F31" s="5"/>
      <c r="G31" s="5">
        <f>ROUND(C31-1.96*D25,2)</f>
        <v>-0.5</v>
      </c>
      <c r="H31" s="5">
        <f>ROUND(C31+1.96*D25,2)</f>
        <v>0.28999999999999998</v>
      </c>
      <c r="J31" s="5"/>
      <c r="K31" s="5"/>
      <c r="N31">
        <f>N25+$N$24</f>
        <v>-0.24819999999999998</v>
      </c>
      <c r="O31">
        <f>ROUND(N31-1.96*O25,2)</f>
        <v>-0.56000000000000005</v>
      </c>
      <c r="P31">
        <f>ROUND(N31+1.96*O25,2)</f>
        <v>0.06</v>
      </c>
    </row>
    <row r="32" spans="2:28" x14ac:dyDescent="0.2">
      <c r="C32" s="5">
        <f>C23+C26</f>
        <v>-0.10399999999999998</v>
      </c>
      <c r="D32" s="5"/>
      <c r="E32" s="5"/>
      <c r="F32" s="5"/>
      <c r="G32" s="5">
        <f>ROUND(C32-1.96*D26,2)</f>
        <v>-0.48</v>
      </c>
      <c r="H32" s="5">
        <f>ROUND(C32+1.96*D26,2)</f>
        <v>0.28000000000000003</v>
      </c>
      <c r="J32" s="5"/>
      <c r="K32" s="5"/>
      <c r="N32">
        <f>N26+$N$24</f>
        <v>-0.53120000000000001</v>
      </c>
      <c r="O32">
        <f>ROUND(N32-1.96*O26,2)</f>
        <v>-1.07</v>
      </c>
      <c r="P32">
        <f>ROUND(N32+1.96*O26,2)</f>
        <v>0</v>
      </c>
    </row>
    <row r="33" spans="2:28" x14ac:dyDescent="0.2">
      <c r="C33" s="5">
        <f>C23+C27</f>
        <v>-1.4081999999999999</v>
      </c>
      <c r="D33" s="5"/>
      <c r="E33" s="5"/>
      <c r="F33" s="5"/>
      <c r="G33" s="5">
        <f>ROUND(C33-1.96*D27,2)</f>
        <v>-1.87</v>
      </c>
      <c r="H33" s="5">
        <f>ROUND(C33+1.96*D27,2)</f>
        <v>-0.95</v>
      </c>
      <c r="J33" s="5"/>
      <c r="K33" s="5"/>
      <c r="N33">
        <f>N27+$N$24</f>
        <v>-0.10859999999999997</v>
      </c>
      <c r="O33">
        <f>ROUND(N33-1.96*O27,2)</f>
        <v>-0.38</v>
      </c>
      <c r="P33">
        <f>ROUND(N33+1.96*O27,2)</f>
        <v>0.17</v>
      </c>
    </row>
    <row r="34" spans="2:28" x14ac:dyDescent="0.2">
      <c r="C34" s="5"/>
      <c r="D34" s="5"/>
      <c r="E34" s="5"/>
      <c r="F34" s="5"/>
      <c r="G34" s="5"/>
      <c r="H34" s="5"/>
      <c r="J34" s="5"/>
      <c r="K34" s="5"/>
      <c r="N34">
        <f>N28+$N$24</f>
        <v>-1.4091</v>
      </c>
      <c r="O34">
        <f>ROUND(N34-1.96*O28,2)</f>
        <v>-2.1</v>
      </c>
      <c r="P34">
        <f>ROUND(N34+1.96*O28,2)</f>
        <v>-0.72</v>
      </c>
    </row>
    <row r="35" spans="2:28" x14ac:dyDescent="0.2">
      <c r="C35" s="5"/>
      <c r="AB35" t="s">
        <v>114</v>
      </c>
    </row>
    <row r="36" spans="2:28" x14ac:dyDescent="0.2">
      <c r="B36" t="s">
        <v>108</v>
      </c>
    </row>
    <row r="37" spans="2:28" x14ac:dyDescent="0.2">
      <c r="C37" s="1" t="s">
        <v>15</v>
      </c>
      <c r="D37" s="1" t="s">
        <v>16</v>
      </c>
      <c r="E37" s="1" t="s">
        <v>17</v>
      </c>
      <c r="F37" s="1" t="s">
        <v>18</v>
      </c>
      <c r="G37" s="1" t="s">
        <v>19</v>
      </c>
      <c r="H37" s="1" t="s">
        <v>20</v>
      </c>
    </row>
    <row r="38" spans="2:28" x14ac:dyDescent="0.2">
      <c r="B38" s="41" t="s">
        <v>21</v>
      </c>
      <c r="C38" s="41">
        <v>-0.3286</v>
      </c>
      <c r="D38" s="41">
        <v>8.1100000000000005E-2</v>
      </c>
      <c r="E38" s="41">
        <v>-4.0507</v>
      </c>
      <c r="F38" s="41" t="s">
        <v>27</v>
      </c>
      <c r="G38" s="41">
        <v>-0.48759999999999998</v>
      </c>
      <c r="H38" s="41">
        <v>-0.1696</v>
      </c>
      <c r="I38" s="1" t="s">
        <v>22</v>
      </c>
    </row>
    <row r="39" spans="2:28" x14ac:dyDescent="0.2">
      <c r="B39" s="41" t="s">
        <v>23</v>
      </c>
      <c r="C39" s="41">
        <v>0.1615</v>
      </c>
      <c r="D39" s="41">
        <v>0.16420000000000001</v>
      </c>
      <c r="E39" s="41">
        <v>0.98319999999999996</v>
      </c>
      <c r="F39" s="41">
        <v>0.32550000000000001</v>
      </c>
      <c r="G39" s="41">
        <v>-0.16039999999999999</v>
      </c>
      <c r="H39" s="41">
        <v>0.4834</v>
      </c>
      <c r="P39" s="1" t="s">
        <v>50</v>
      </c>
      <c r="Q39" s="1" t="s">
        <v>51</v>
      </c>
      <c r="R39" s="1" t="s">
        <v>52</v>
      </c>
      <c r="S39" s="1" t="s">
        <v>53</v>
      </c>
    </row>
    <row r="40" spans="2:28" x14ac:dyDescent="0.2">
      <c r="B40" s="41" t="s">
        <v>24</v>
      </c>
      <c r="C40" s="41">
        <v>0.15809999999999999</v>
      </c>
      <c r="D40" s="41">
        <v>0.1951</v>
      </c>
      <c r="E40" s="41">
        <v>0.81020000000000003</v>
      </c>
      <c r="F40" s="41">
        <v>0.4178</v>
      </c>
      <c r="G40" s="41">
        <v>-0.2243</v>
      </c>
      <c r="H40" s="41">
        <v>0.54049999999999998</v>
      </c>
      <c r="P40" s="1">
        <v>78.069999999999993</v>
      </c>
      <c r="Q40" s="1" t="s">
        <v>54</v>
      </c>
      <c r="R40" s="1" t="s">
        <v>22</v>
      </c>
    </row>
    <row r="41" spans="2:28" x14ac:dyDescent="0.2">
      <c r="B41" s="41" t="s">
        <v>25</v>
      </c>
      <c r="C41" s="41">
        <v>0.19550000000000001</v>
      </c>
      <c r="D41" s="41">
        <v>0.20610000000000001</v>
      </c>
      <c r="E41" s="41">
        <v>0.94889999999999997</v>
      </c>
      <c r="F41" s="41">
        <v>0.3427</v>
      </c>
      <c r="G41" s="41">
        <v>-0.20830000000000001</v>
      </c>
      <c r="H41" s="41">
        <v>0.59940000000000004</v>
      </c>
      <c r="P41" s="1">
        <v>12.39</v>
      </c>
      <c r="Q41" s="1">
        <v>0.4052</v>
      </c>
    </row>
    <row r="42" spans="2:28" x14ac:dyDescent="0.2">
      <c r="B42" s="41" t="s">
        <v>26</v>
      </c>
      <c r="C42" s="41">
        <v>-1.1918</v>
      </c>
      <c r="D42" s="41">
        <v>0.27839999999999998</v>
      </c>
      <c r="E42" s="41">
        <v>-4.2815000000000003</v>
      </c>
      <c r="F42" s="41" t="s">
        <v>27</v>
      </c>
      <c r="G42" s="41">
        <v>-1.7374000000000001</v>
      </c>
      <c r="H42" s="41">
        <v>-0.6462</v>
      </c>
      <c r="I42" s="1" t="s">
        <v>22</v>
      </c>
      <c r="P42" s="1">
        <v>5.7</v>
      </c>
      <c r="Q42" s="1">
        <v>0.2611</v>
      </c>
    </row>
    <row r="43" spans="2:28" x14ac:dyDescent="0.2">
      <c r="P43" s="1">
        <v>5.37</v>
      </c>
      <c r="Q43" s="1">
        <v>0.27289999999999998</v>
      </c>
    </row>
    <row r="44" spans="2:28" x14ac:dyDescent="0.2">
      <c r="C44" s="5">
        <f>C38</f>
        <v>-0.3286</v>
      </c>
      <c r="D44" s="5"/>
      <c r="E44" s="5"/>
      <c r="F44" s="5"/>
      <c r="G44" s="5">
        <f>ROUND(C44-1.96*D38,2)</f>
        <v>-0.49</v>
      </c>
      <c r="H44" s="5">
        <f>ROUND(C44+1.96*D38,2)</f>
        <v>-0.17</v>
      </c>
      <c r="P44" s="1">
        <v>3.66</v>
      </c>
      <c r="Q44" s="1" t="s">
        <v>58</v>
      </c>
    </row>
    <row r="45" spans="2:28" x14ac:dyDescent="0.2">
      <c r="C45" s="5">
        <f>C38+C39</f>
        <v>-0.1671</v>
      </c>
      <c r="D45" s="5"/>
      <c r="E45" s="5"/>
      <c r="F45" s="5"/>
      <c r="G45" s="5">
        <f>ROUND(C45-1.96*D39,2)</f>
        <v>-0.49</v>
      </c>
      <c r="H45" s="5">
        <f>ROUND(C45+1.96*D39,2)</f>
        <v>0.15</v>
      </c>
    </row>
    <row r="46" spans="2:28" x14ac:dyDescent="0.2">
      <c r="C46" s="5">
        <f>C38+C40</f>
        <v>-0.17050000000000001</v>
      </c>
      <c r="D46" s="5"/>
      <c r="E46" s="5"/>
      <c r="F46" s="5"/>
      <c r="G46" s="5">
        <f>ROUND(C46-1.96*D40,2)</f>
        <v>-0.55000000000000004</v>
      </c>
      <c r="H46" s="5">
        <f>ROUND(C46+1.96*D40,2)</f>
        <v>0.21</v>
      </c>
      <c r="P46">
        <f>N30+1.96*O24</f>
        <v>-0.32079999999999997</v>
      </c>
      <c r="Q46">
        <f>ROUND(O30,2)</f>
        <v>-0.61</v>
      </c>
      <c r="R46">
        <f>ROUND(P46,2)</f>
        <v>-0.32</v>
      </c>
    </row>
    <row r="47" spans="2:28" x14ac:dyDescent="0.2">
      <c r="C47" s="5">
        <f>C38+C41</f>
        <v>-0.1331</v>
      </c>
      <c r="D47" s="5"/>
      <c r="E47" s="5"/>
      <c r="F47" s="5"/>
      <c r="G47" s="5">
        <f>ROUND(C47-1.96*D41,2)</f>
        <v>-0.54</v>
      </c>
      <c r="H47" s="5">
        <f>ROUND(C47+1.96*D41,2)</f>
        <v>0.27</v>
      </c>
      <c r="P47">
        <f>N31+1.96*O25</f>
        <v>6.2655999999999989E-2</v>
      </c>
      <c r="Q47">
        <f>ROUND(O31,2)</f>
        <v>-0.56000000000000005</v>
      </c>
      <c r="R47">
        <f>ROUND(P47,2)</f>
        <v>0.06</v>
      </c>
    </row>
    <row r="48" spans="2:28" x14ac:dyDescent="0.2">
      <c r="C48" s="5">
        <f>C38+C42</f>
        <v>-1.5204</v>
      </c>
      <c r="D48" s="5"/>
      <c r="E48" s="5"/>
      <c r="F48" s="5"/>
      <c r="G48" s="5">
        <f>ROUND(C48-1.96*D42,2)</f>
        <v>-2.0699999999999998</v>
      </c>
      <c r="H48" s="5">
        <f>ROUND(C48+1.96*D42,2)</f>
        <v>-0.97</v>
      </c>
      <c r="P48">
        <f>N32+1.96*O26</f>
        <v>3.8799999999999946E-3</v>
      </c>
      <c r="Q48">
        <f>ROUND(O32,2)</f>
        <v>-1.07</v>
      </c>
      <c r="R48">
        <f>ROUND(P48,2)</f>
        <v>0</v>
      </c>
      <c r="AB48" t="s">
        <v>115</v>
      </c>
    </row>
    <row r="49" spans="16:28" x14ac:dyDescent="0.2">
      <c r="P49">
        <f>N33+1.96*O27</f>
        <v>0.16501600000000005</v>
      </c>
      <c r="Q49">
        <f>ROUND(O33,2)</f>
        <v>-0.38</v>
      </c>
      <c r="R49">
        <f>ROUND(P49,2)</f>
        <v>0.17</v>
      </c>
    </row>
    <row r="50" spans="16:28" x14ac:dyDescent="0.2">
      <c r="P50">
        <f>N34+1.96*O28</f>
        <v>-0.71957199999999999</v>
      </c>
      <c r="Q50">
        <f>ROUND(O34,2)</f>
        <v>-2.1</v>
      </c>
      <c r="R50">
        <f>ROUND(P50,2)</f>
        <v>-0.72</v>
      </c>
    </row>
    <row r="58" spans="16:28" x14ac:dyDescent="0.2">
      <c r="AB58" t="s">
        <v>116</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D63"/>
  <sheetViews>
    <sheetView tabSelected="1" workbookViewId="0">
      <selection activeCell="B14" sqref="B14"/>
    </sheetView>
  </sheetViews>
  <sheetFormatPr baseColWidth="10" defaultRowHeight="16" x14ac:dyDescent="0.2"/>
  <cols>
    <col min="1" max="1" width="5.83203125" customWidth="1"/>
    <col min="5" max="5" width="10.83203125" customWidth="1"/>
    <col min="8" max="8" width="11.1640625" customWidth="1"/>
    <col min="11" max="11" width="14" customWidth="1"/>
    <col min="12" max="12" width="10" customWidth="1"/>
    <col min="13" max="13" width="14" customWidth="1"/>
    <col min="14" max="14" width="13.5" customWidth="1"/>
    <col min="15" max="15" width="16.6640625" customWidth="1"/>
    <col min="16" max="16" width="15.6640625" customWidth="1"/>
    <col min="17" max="17" width="10.83203125" customWidth="1"/>
    <col min="18" max="18" width="15.5" customWidth="1"/>
    <col min="19" max="19" width="10.6640625" customWidth="1"/>
    <col min="21" max="21" width="10.83203125" customWidth="1"/>
    <col min="22" max="22" width="12.83203125" customWidth="1"/>
    <col min="24" max="24" width="12.1640625" customWidth="1"/>
  </cols>
  <sheetData>
    <row r="1" spans="1:3" x14ac:dyDescent="0.2">
      <c r="A1" s="1"/>
      <c r="B1" t="s">
        <v>120</v>
      </c>
    </row>
    <row r="2" spans="1:3" x14ac:dyDescent="0.2">
      <c r="B2" t="s">
        <v>104</v>
      </c>
      <c r="C2" t="s">
        <v>546</v>
      </c>
    </row>
    <row r="3" spans="1:3" x14ac:dyDescent="0.2">
      <c r="A3" s="1"/>
      <c r="B3" t="s">
        <v>1</v>
      </c>
      <c r="C3" t="s">
        <v>547</v>
      </c>
    </row>
    <row r="4" spans="1:3" x14ac:dyDescent="0.2">
      <c r="A4" s="1"/>
      <c r="B4" t="s">
        <v>103</v>
      </c>
      <c r="C4" t="s">
        <v>548</v>
      </c>
    </row>
    <row r="5" spans="1:3" x14ac:dyDescent="0.2">
      <c r="B5" t="s">
        <v>101</v>
      </c>
      <c r="C5" t="s">
        <v>550</v>
      </c>
    </row>
    <row r="6" spans="1:3" x14ac:dyDescent="0.2">
      <c r="B6" t="s">
        <v>102</v>
      </c>
      <c r="C6" s="2" t="s">
        <v>549</v>
      </c>
    </row>
    <row r="8" spans="1:3" x14ac:dyDescent="0.2">
      <c r="B8" t="s">
        <v>556</v>
      </c>
    </row>
    <row r="10" spans="1:3" x14ac:dyDescent="0.2">
      <c r="B10" t="s">
        <v>496</v>
      </c>
    </row>
    <row r="11" spans="1:3" x14ac:dyDescent="0.2">
      <c r="B11" t="s">
        <v>551</v>
      </c>
    </row>
    <row r="13" spans="1:3" x14ac:dyDescent="0.2">
      <c r="B13" t="s">
        <v>89</v>
      </c>
    </row>
    <row r="14" spans="1:3" x14ac:dyDescent="0.2">
      <c r="B14" t="s">
        <v>552</v>
      </c>
    </row>
    <row r="16" spans="1:3" x14ac:dyDescent="0.2">
      <c r="B16" t="s">
        <v>86</v>
      </c>
    </row>
    <row r="18" spans="2:30" x14ac:dyDescent="0.2">
      <c r="B18" t="s">
        <v>553</v>
      </c>
    </row>
    <row r="19" spans="2:30" x14ac:dyDescent="0.2">
      <c r="B19" t="s">
        <v>554</v>
      </c>
    </row>
    <row r="20" spans="2:30" x14ac:dyDescent="0.2">
      <c r="B20" t="s">
        <v>555</v>
      </c>
    </row>
    <row r="22" spans="2:30" x14ac:dyDescent="0.2">
      <c r="B22" t="s">
        <v>87</v>
      </c>
    </row>
    <row r="23" spans="2:30" x14ac:dyDescent="0.2">
      <c r="B23" t="s">
        <v>88</v>
      </c>
    </row>
    <row r="24" spans="2:30" ht="17" thickBot="1" x14ac:dyDescent="0.25">
      <c r="B24" s="31"/>
      <c r="C24" s="31"/>
      <c r="D24" s="31"/>
      <c r="E24" s="31"/>
      <c r="F24" s="31"/>
      <c r="G24" s="31"/>
      <c r="H24" s="31"/>
      <c r="I24" s="31"/>
      <c r="J24" s="31"/>
      <c r="K24" s="31"/>
      <c r="L24" s="31"/>
      <c r="M24" s="31"/>
      <c r="N24" s="31"/>
      <c r="O24" s="31"/>
      <c r="P24" s="31"/>
      <c r="Q24" s="31"/>
      <c r="R24" s="31"/>
      <c r="S24" s="31"/>
      <c r="T24" s="31"/>
      <c r="U24" s="31"/>
      <c r="V24" s="31"/>
      <c r="W24" s="31"/>
      <c r="X24" s="31"/>
      <c r="Y24" s="31"/>
      <c r="Z24" s="31"/>
      <c r="AA24" s="31"/>
      <c r="AB24" s="31"/>
      <c r="AC24" s="31"/>
      <c r="AD24" s="31"/>
    </row>
    <row r="25" spans="2:30" ht="17" thickBot="1" x14ac:dyDescent="0.25">
      <c r="B25" s="55"/>
      <c r="C25" s="55" t="s">
        <v>100</v>
      </c>
      <c r="D25" s="55"/>
      <c r="E25" s="55"/>
      <c r="F25" s="55"/>
      <c r="G25" s="55"/>
      <c r="H25" s="55"/>
      <c r="I25" s="55" t="s">
        <v>65</v>
      </c>
      <c r="J25" s="55"/>
      <c r="K25" s="55"/>
      <c r="L25" s="55"/>
      <c r="M25" s="29" t="s">
        <v>0</v>
      </c>
      <c r="N25" s="31"/>
      <c r="O25" s="31" t="s">
        <v>110</v>
      </c>
      <c r="P25" s="31"/>
      <c r="Q25" s="31" t="s">
        <v>3</v>
      </c>
      <c r="R25" s="31"/>
      <c r="S25" s="31" t="s">
        <v>3</v>
      </c>
      <c r="T25" s="31"/>
      <c r="U25" s="55" t="s">
        <v>7</v>
      </c>
      <c r="V25" s="55"/>
      <c r="W25" s="55"/>
      <c r="X25" s="55"/>
      <c r="Y25" s="55" t="s">
        <v>42</v>
      </c>
      <c r="Z25" s="55"/>
      <c r="AA25" s="55"/>
      <c r="AB25" s="55"/>
      <c r="AC25" s="55" t="s">
        <v>6</v>
      </c>
      <c r="AD25" s="55"/>
    </row>
    <row r="26" spans="2:30" ht="17" thickBot="1" x14ac:dyDescent="0.25">
      <c r="B26" s="56"/>
      <c r="C26" s="57" t="s">
        <v>60</v>
      </c>
      <c r="D26" s="57"/>
      <c r="E26" s="57"/>
      <c r="F26" s="57" t="s">
        <v>61</v>
      </c>
      <c r="G26" s="57"/>
      <c r="H26" s="57"/>
      <c r="I26" s="57" t="s">
        <v>60</v>
      </c>
      <c r="J26" s="57"/>
      <c r="K26" s="57" t="s">
        <v>61</v>
      </c>
      <c r="L26" s="57"/>
      <c r="M26" s="31" t="s">
        <v>60</v>
      </c>
      <c r="N26" s="31" t="s">
        <v>61</v>
      </c>
      <c r="O26" s="29" t="s">
        <v>60</v>
      </c>
      <c r="P26" s="29" t="s">
        <v>61</v>
      </c>
      <c r="Q26" s="29" t="s">
        <v>60</v>
      </c>
      <c r="R26" s="31"/>
      <c r="S26" s="29" t="s">
        <v>61</v>
      </c>
      <c r="T26" s="31"/>
      <c r="U26" s="29" t="s">
        <v>60</v>
      </c>
      <c r="V26" s="31"/>
      <c r="W26" s="31" t="s">
        <v>61</v>
      </c>
      <c r="X26" s="31"/>
      <c r="Y26" s="31" t="s">
        <v>60</v>
      </c>
      <c r="Z26" s="31"/>
      <c r="AA26" s="31" t="s">
        <v>61</v>
      </c>
      <c r="AB26" s="31"/>
      <c r="AC26" s="31" t="s">
        <v>60</v>
      </c>
      <c r="AD26" s="31" t="s">
        <v>61</v>
      </c>
    </row>
    <row r="27" spans="2:30" ht="33" thickBot="1" x14ac:dyDescent="0.25">
      <c r="B27" s="58" t="s">
        <v>62</v>
      </c>
      <c r="C27" s="59" t="s">
        <v>35</v>
      </c>
      <c r="D27" s="29" t="s">
        <v>63</v>
      </c>
      <c r="E27" s="29" t="s">
        <v>37</v>
      </c>
      <c r="F27" s="59" t="s">
        <v>35</v>
      </c>
      <c r="G27" s="29" t="s">
        <v>63</v>
      </c>
      <c r="H27" s="29" t="s">
        <v>37</v>
      </c>
      <c r="I27" s="59" t="s">
        <v>66</v>
      </c>
      <c r="J27" s="29" t="s">
        <v>37</v>
      </c>
      <c r="K27" s="59" t="s">
        <v>66</v>
      </c>
      <c r="L27" s="29" t="s">
        <v>37</v>
      </c>
      <c r="M27" s="60"/>
      <c r="N27" s="60"/>
      <c r="O27" s="59"/>
      <c r="P27" s="59"/>
      <c r="Q27" s="59" t="s">
        <v>66</v>
      </c>
      <c r="R27" s="29" t="s">
        <v>37</v>
      </c>
      <c r="S27" s="59" t="s">
        <v>66</v>
      </c>
      <c r="T27" s="29" t="s">
        <v>37</v>
      </c>
      <c r="U27" s="59" t="s">
        <v>66</v>
      </c>
      <c r="V27" s="29" t="s">
        <v>37</v>
      </c>
      <c r="W27" s="59" t="s">
        <v>66</v>
      </c>
      <c r="X27" s="29" t="s">
        <v>37</v>
      </c>
      <c r="Y27" s="31" t="s">
        <v>80</v>
      </c>
      <c r="Z27" s="31" t="s">
        <v>81</v>
      </c>
      <c r="AA27" s="31" t="s">
        <v>80</v>
      </c>
      <c r="AB27" s="31" t="s">
        <v>81</v>
      </c>
      <c r="AC27" s="60"/>
      <c r="AD27" s="60"/>
    </row>
    <row r="28" spans="2:30" x14ac:dyDescent="0.2">
      <c r="B28" s="61" t="s">
        <v>28</v>
      </c>
      <c r="C28" s="62"/>
      <c r="D28" s="62"/>
      <c r="E28" s="62"/>
      <c r="F28" s="62"/>
      <c r="G28" s="62"/>
      <c r="H28" s="62"/>
      <c r="I28" s="64">
        <f>D54</f>
        <v>0</v>
      </c>
      <c r="J28" s="62" t="str">
        <f>CONCATENATE("[ ", Q54, ", ",R54,"]")</f>
        <v>[ 0, 0]</v>
      </c>
      <c r="K28" s="63">
        <f>D54+D59</f>
        <v>0</v>
      </c>
      <c r="L28" s="62" t="str">
        <f>CONCATENATE("[ ", Q59, ", ",R59,"]")</f>
        <v>[ 0, 0]</v>
      </c>
      <c r="M28" s="55"/>
      <c r="N28" s="55"/>
      <c r="O28" s="55"/>
      <c r="P28" s="55"/>
      <c r="Q28" s="55"/>
      <c r="R28" s="55"/>
      <c r="S28" s="55"/>
      <c r="T28" s="55"/>
      <c r="U28" s="65">
        <f>S36</f>
        <v>0</v>
      </c>
      <c r="V28" s="55" t="str">
        <f>CONCATENATE("[ ",AA36,", ",AB36,"]")</f>
        <v>[ 0, 0]</v>
      </c>
      <c r="W28" s="65">
        <f>U28+S41</f>
        <v>0</v>
      </c>
      <c r="X28" s="55" t="str">
        <f>CONCATENATE("[ ",AA41,", ",AB41,"]")</f>
        <v>[ 0, 0]</v>
      </c>
      <c r="Y28" s="55"/>
      <c r="Z28" s="55"/>
      <c r="AA28" s="55"/>
      <c r="AB28" s="55"/>
      <c r="AC28" s="55"/>
      <c r="AD28" s="55"/>
    </row>
    <row r="29" spans="2:30" x14ac:dyDescent="0.2">
      <c r="B29" s="61" t="s">
        <v>29</v>
      </c>
      <c r="C29" s="62"/>
      <c r="D29" s="62"/>
      <c r="E29" s="62"/>
      <c r="F29" s="62"/>
      <c r="G29" s="62"/>
      <c r="H29" s="62"/>
      <c r="I29" s="63">
        <f>$D$54+D55</f>
        <v>0</v>
      </c>
      <c r="J29" s="62" t="str">
        <f>CONCATENATE("[ ", Q55, ", ",R55,"]")</f>
        <v>[ 0, 0]</v>
      </c>
      <c r="K29" s="63">
        <f>I29+D60</f>
        <v>0</v>
      </c>
      <c r="L29" s="62" t="str">
        <f>CONCATENATE("[ ", Q60, ", ",R60,"]")</f>
        <v>[ 0, 0]</v>
      </c>
      <c r="M29" s="55"/>
      <c r="N29" s="55"/>
      <c r="O29" s="55"/>
      <c r="P29" s="55"/>
      <c r="Q29" s="55"/>
      <c r="R29" s="55"/>
      <c r="S29" s="55"/>
      <c r="T29" s="55"/>
      <c r="U29" s="65">
        <f>$S$36+S37</f>
        <v>0</v>
      </c>
      <c r="V29" s="55" t="str">
        <f>CONCATENATE("[ ",AA37,", ",AB37,"]")</f>
        <v>[ 0, 0]</v>
      </c>
      <c r="W29" s="65">
        <f>U29+S42</f>
        <v>0</v>
      </c>
      <c r="X29" s="55" t="str">
        <f>CONCATENATE("[ ",AA42,", ",AB42,"]")</f>
        <v>[ 0, 0]</v>
      </c>
      <c r="Y29" s="55"/>
      <c r="Z29" s="55"/>
      <c r="AA29" s="55"/>
      <c r="AB29" s="55"/>
      <c r="AC29" s="55"/>
      <c r="AD29" s="55"/>
    </row>
    <row r="30" spans="2:30" x14ac:dyDescent="0.2">
      <c r="B30" s="61" t="s">
        <v>30</v>
      </c>
      <c r="C30" s="62"/>
      <c r="D30" s="62"/>
      <c r="E30" s="62"/>
      <c r="F30" s="62"/>
      <c r="G30" s="62"/>
      <c r="H30" s="62"/>
      <c r="I30" s="63">
        <f>$D$54+D56</f>
        <v>0</v>
      </c>
      <c r="J30" s="62" t="str">
        <f>CONCATENATE("[ ", Q56, ", ",R56,"]")</f>
        <v>[ 0, 0]</v>
      </c>
      <c r="K30" s="62"/>
      <c r="L30" s="62"/>
      <c r="M30" s="55"/>
      <c r="N30" s="55"/>
      <c r="O30" s="55"/>
      <c r="P30" s="55"/>
      <c r="Q30" s="55"/>
      <c r="R30" s="55"/>
      <c r="S30" s="55"/>
      <c r="T30" s="55"/>
      <c r="U30" s="65">
        <f>S38</f>
        <v>0</v>
      </c>
      <c r="V30" s="55" t="str">
        <f>CONCATENATE("[ ",AA38,", ",AB38,"]")</f>
        <v>[ 0, 0]</v>
      </c>
      <c r="W30" s="55"/>
      <c r="X30" s="55"/>
      <c r="Y30" s="55"/>
      <c r="Z30" s="55"/>
      <c r="AA30" s="55"/>
      <c r="AB30" s="55"/>
      <c r="AC30" s="55"/>
      <c r="AD30" s="55"/>
    </row>
    <row r="31" spans="2:30" x14ac:dyDescent="0.2">
      <c r="B31" s="61" t="s">
        <v>31</v>
      </c>
      <c r="C31" s="62"/>
      <c r="D31" s="62"/>
      <c r="E31" s="62"/>
      <c r="F31" s="62"/>
      <c r="G31" s="62"/>
      <c r="H31" s="62"/>
      <c r="I31" s="63">
        <f>$D$54+D57</f>
        <v>0</v>
      </c>
      <c r="J31" s="62" t="str">
        <f>CONCATENATE("[ ", Q57, ", ",R57,"]")</f>
        <v>[ 0, 0]</v>
      </c>
      <c r="K31" s="63">
        <f>I31+D61</f>
        <v>0</v>
      </c>
      <c r="L31" s="62" t="str">
        <f>CONCATENATE("[ ", Q61, ", ",R61,"]")</f>
        <v>[ 0, 0]</v>
      </c>
      <c r="M31" s="55"/>
      <c r="N31" s="55"/>
      <c r="O31" s="55"/>
      <c r="P31" s="55"/>
      <c r="Q31" s="55"/>
      <c r="R31" s="55"/>
      <c r="S31" s="55"/>
      <c r="T31" s="55"/>
      <c r="U31" s="65">
        <f>$S$36+S39</f>
        <v>0</v>
      </c>
      <c r="V31" s="55" t="str">
        <f>CONCATENATE("[ ",AA39,", ",AB39,"]")</f>
        <v>[ 0, 0]</v>
      </c>
      <c r="W31" s="65">
        <f>U31+S44</f>
        <v>0</v>
      </c>
      <c r="X31" s="55" t="str">
        <f>CONCATENATE("[ ",AA44,", ",AB44,"]")</f>
        <v>[ 0, 0]</v>
      </c>
      <c r="Y31" s="55"/>
      <c r="Z31" s="55"/>
      <c r="AA31" s="55"/>
      <c r="AB31" s="55"/>
      <c r="AC31" s="55"/>
      <c r="AD31" s="55"/>
    </row>
    <row r="32" spans="2:30" ht="17" thickBot="1" x14ac:dyDescent="0.25">
      <c r="B32" s="66" t="s">
        <v>64</v>
      </c>
      <c r="C32" s="67"/>
      <c r="D32" s="67"/>
      <c r="E32" s="67"/>
      <c r="F32" s="67"/>
      <c r="G32" s="67"/>
      <c r="H32" s="67"/>
      <c r="I32" s="68">
        <f>$D$54+D58</f>
        <v>0</v>
      </c>
      <c r="J32" s="67" t="str">
        <f>CONCATENATE("[ ", Q58, ", ",R58,"]")</f>
        <v>[ 0, 0]</v>
      </c>
      <c r="K32" s="68">
        <f>I32+D62</f>
        <v>0</v>
      </c>
      <c r="L32" s="67" t="str">
        <f>CONCATENATE("[ ", Q62, ", ",R62,"]")</f>
        <v>[ 0, 0]</v>
      </c>
      <c r="M32" s="31"/>
      <c r="N32" s="31"/>
      <c r="O32" s="31"/>
      <c r="P32" s="31"/>
      <c r="Q32" s="31"/>
      <c r="R32" s="31"/>
      <c r="S32" s="31"/>
      <c r="T32" s="31"/>
      <c r="U32" s="69">
        <f>S40</f>
        <v>0</v>
      </c>
      <c r="V32" s="31" t="str">
        <f>CONCATENATE("[ ",AA40,", ",AB40,"]")</f>
        <v>[ 0, 0]</v>
      </c>
      <c r="W32" s="69">
        <f>U32+S45</f>
        <v>0</v>
      </c>
      <c r="X32" s="31" t="str">
        <f>CONCATENATE("[ ",AA45,", ",AB45,"]")</f>
        <v>[ 0, 0]</v>
      </c>
      <c r="Y32" s="31"/>
      <c r="Z32" s="31"/>
      <c r="AA32" s="31"/>
      <c r="AB32" s="31"/>
      <c r="AC32" s="31"/>
      <c r="AD32" s="31"/>
    </row>
    <row r="33" spans="2:30" x14ac:dyDescent="0.2">
      <c r="B33" s="55"/>
      <c r="C33" s="55"/>
      <c r="D33" s="55"/>
      <c r="E33" s="55"/>
      <c r="F33" s="55"/>
      <c r="G33" s="55"/>
      <c r="H33" s="55"/>
      <c r="I33" s="55"/>
      <c r="J33" s="55"/>
      <c r="K33" s="55"/>
      <c r="L33" s="55"/>
      <c r="M33" s="55"/>
      <c r="N33" s="55"/>
      <c r="O33" s="55"/>
      <c r="P33" s="55"/>
      <c r="Q33" s="55"/>
      <c r="R33" s="55"/>
      <c r="S33" s="55"/>
      <c r="T33" s="55"/>
      <c r="U33" s="55"/>
      <c r="V33" s="55"/>
      <c r="W33" s="55"/>
      <c r="X33" s="55"/>
      <c r="Y33" s="55"/>
      <c r="Z33" s="55"/>
      <c r="AA33" s="55"/>
      <c r="AB33" s="55"/>
      <c r="AC33" s="55"/>
      <c r="AD33" s="55"/>
    </row>
    <row r="34" spans="2:30" x14ac:dyDescent="0.2">
      <c r="Q34" s="45" t="s">
        <v>7</v>
      </c>
      <c r="R34" s="16"/>
      <c r="S34" s="16"/>
      <c r="T34" s="16"/>
      <c r="U34" s="16"/>
      <c r="V34" s="16"/>
      <c r="W34" s="16"/>
      <c r="X34" s="16"/>
      <c r="Y34" s="16"/>
      <c r="Z34" s="16"/>
      <c r="AA34" s="16"/>
      <c r="AB34" s="16"/>
    </row>
    <row r="35" spans="2:30" x14ac:dyDescent="0.2">
      <c r="Q35" s="16"/>
      <c r="R35" s="41" t="s">
        <v>79</v>
      </c>
      <c r="S35" s="41" t="s">
        <v>48</v>
      </c>
      <c r="T35" s="41" t="s">
        <v>49</v>
      </c>
      <c r="U35" s="41" t="s">
        <v>50</v>
      </c>
      <c r="V35" s="41" t="s">
        <v>51</v>
      </c>
      <c r="W35" s="41" t="s">
        <v>52</v>
      </c>
      <c r="X35" s="41" t="s">
        <v>53</v>
      </c>
      <c r="Y35" s="16"/>
      <c r="Z35" s="16"/>
      <c r="AA35" s="16"/>
      <c r="AB35" s="16"/>
    </row>
    <row r="36" spans="2:30" x14ac:dyDescent="0.2">
      <c r="Q36" s="16"/>
      <c r="R36" s="41"/>
      <c r="S36" s="41"/>
      <c r="T36" s="41"/>
      <c r="U36" s="41"/>
      <c r="V36" s="41"/>
      <c r="W36" s="41"/>
      <c r="X36" s="16"/>
      <c r="Y36" s="16">
        <f>U28-1.96*T36</f>
        <v>0</v>
      </c>
      <c r="Z36" s="16">
        <f>U28+1.96*T36</f>
        <v>0</v>
      </c>
      <c r="AA36" s="16">
        <f>ROUND(Y36,2)</f>
        <v>0</v>
      </c>
      <c r="AB36" s="16">
        <f>ROUND(Z36,2)</f>
        <v>0</v>
      </c>
    </row>
    <row r="37" spans="2:30" x14ac:dyDescent="0.2">
      <c r="Q37" s="16"/>
      <c r="R37" s="41"/>
      <c r="S37" s="41"/>
      <c r="T37" s="41"/>
      <c r="U37" s="41"/>
      <c r="V37" s="41"/>
      <c r="W37" s="16"/>
      <c r="X37" s="16"/>
      <c r="Y37" s="16">
        <f>U29-1.96*T37</f>
        <v>0</v>
      </c>
      <c r="Z37" s="16">
        <f>U29+1.96*T37</f>
        <v>0</v>
      </c>
      <c r="AA37" s="16">
        <f t="shared" ref="AA37:AB45" si="0">ROUND(Y37,2)</f>
        <v>0</v>
      </c>
      <c r="AB37" s="16">
        <f t="shared" si="0"/>
        <v>0</v>
      </c>
    </row>
    <row r="38" spans="2:30" x14ac:dyDescent="0.2">
      <c r="Q38" s="16"/>
      <c r="R38" s="41"/>
      <c r="S38" s="41"/>
      <c r="T38" s="41"/>
      <c r="U38" s="41"/>
      <c r="V38" s="41"/>
      <c r="W38" s="16"/>
      <c r="X38" s="16"/>
      <c r="Y38" s="16">
        <f>U30-1.96*T38</f>
        <v>0</v>
      </c>
      <c r="Z38" s="16">
        <f>U30+1.96*T38</f>
        <v>0</v>
      </c>
      <c r="AA38" s="16">
        <f t="shared" si="0"/>
        <v>0</v>
      </c>
      <c r="AB38" s="16">
        <f t="shared" si="0"/>
        <v>0</v>
      </c>
    </row>
    <row r="39" spans="2:30" x14ac:dyDescent="0.2">
      <c r="Q39" s="16"/>
      <c r="R39" s="41"/>
      <c r="S39" s="41"/>
      <c r="T39" s="41"/>
      <c r="U39" s="41"/>
      <c r="V39" s="41"/>
      <c r="W39" s="16"/>
      <c r="X39" s="16"/>
      <c r="Y39" s="16">
        <f>U31-1.96*T39</f>
        <v>0</v>
      </c>
      <c r="Z39" s="16">
        <f>U31+1.96*T39</f>
        <v>0</v>
      </c>
      <c r="AA39" s="16">
        <f t="shared" si="0"/>
        <v>0</v>
      </c>
      <c r="AB39" s="16">
        <f t="shared" si="0"/>
        <v>0</v>
      </c>
    </row>
    <row r="40" spans="2:30" x14ac:dyDescent="0.2">
      <c r="Q40" s="16"/>
      <c r="R40" s="41"/>
      <c r="S40" s="41"/>
      <c r="T40" s="41"/>
      <c r="U40" s="41"/>
      <c r="V40" s="41"/>
      <c r="W40" s="16"/>
      <c r="X40" s="16"/>
      <c r="Y40" s="16">
        <f>U32-1.96*T40</f>
        <v>0</v>
      </c>
      <c r="Z40" s="16">
        <f>U32+1.96*T40</f>
        <v>0</v>
      </c>
      <c r="AA40" s="16">
        <f t="shared" si="0"/>
        <v>0</v>
      </c>
      <c r="AB40" s="16">
        <f t="shared" si="0"/>
        <v>0</v>
      </c>
    </row>
    <row r="41" spans="2:30" x14ac:dyDescent="0.2">
      <c r="Q41" s="16"/>
      <c r="R41" s="41"/>
      <c r="S41" s="41"/>
      <c r="T41" s="41"/>
      <c r="U41" s="41"/>
      <c r="V41" s="41"/>
      <c r="W41" s="16"/>
      <c r="X41" s="16"/>
      <c r="Y41" s="16">
        <f>W28-1.96*T41</f>
        <v>0</v>
      </c>
      <c r="Z41" s="16">
        <f>W28+1.96*T41</f>
        <v>0</v>
      </c>
      <c r="AA41" s="16">
        <f t="shared" si="0"/>
        <v>0</v>
      </c>
      <c r="AB41" s="16">
        <f t="shared" si="0"/>
        <v>0</v>
      </c>
    </row>
    <row r="42" spans="2:30" x14ac:dyDescent="0.2">
      <c r="Q42" s="16"/>
      <c r="R42" s="41"/>
      <c r="S42" s="41"/>
      <c r="T42" s="41"/>
      <c r="U42" s="41"/>
      <c r="V42" s="41"/>
      <c r="W42" s="16"/>
      <c r="X42" s="16"/>
      <c r="Y42" s="16">
        <f>W29-1.96*T42</f>
        <v>0</v>
      </c>
      <c r="Z42" s="16">
        <f>W29+1.96*T42</f>
        <v>0</v>
      </c>
      <c r="AA42" s="16">
        <f t="shared" si="0"/>
        <v>0</v>
      </c>
      <c r="AB42" s="16">
        <f t="shared" si="0"/>
        <v>0</v>
      </c>
    </row>
    <row r="43" spans="2:30" x14ac:dyDescent="0.2">
      <c r="Q43" s="16"/>
      <c r="R43" s="41"/>
      <c r="S43" s="41"/>
      <c r="T43" s="41"/>
      <c r="U43" s="41"/>
      <c r="V43" s="41"/>
      <c r="W43" s="16"/>
      <c r="X43" s="16"/>
      <c r="Y43" s="16"/>
      <c r="Z43" s="16"/>
      <c r="AA43" s="16" t="s">
        <v>82</v>
      </c>
      <c r="AB43" s="16"/>
    </row>
    <row r="44" spans="2:30" x14ac:dyDescent="0.2">
      <c r="Q44" s="16"/>
      <c r="R44" s="41"/>
      <c r="S44" s="41"/>
      <c r="T44" s="41"/>
      <c r="U44" s="41"/>
      <c r="V44" s="41"/>
      <c r="W44" s="16"/>
      <c r="X44" s="16"/>
      <c r="Y44" s="16">
        <f>W31-1.96*T44</f>
        <v>0</v>
      </c>
      <c r="Z44" s="16">
        <f>W31+1.96*T44</f>
        <v>0</v>
      </c>
      <c r="AA44" s="16">
        <f t="shared" si="0"/>
        <v>0</v>
      </c>
      <c r="AB44" s="16">
        <f t="shared" si="0"/>
        <v>0</v>
      </c>
    </row>
    <row r="45" spans="2:30" x14ac:dyDescent="0.2">
      <c r="Q45" s="16"/>
      <c r="R45" s="41"/>
      <c r="S45" s="41"/>
      <c r="T45" s="41"/>
      <c r="U45" s="41"/>
      <c r="V45" s="41"/>
      <c r="W45" s="16"/>
      <c r="X45" s="16"/>
      <c r="Y45" s="16">
        <f>W32-1.96*T45</f>
        <v>0</v>
      </c>
      <c r="Z45" s="16">
        <f>W32+1.96*T45</f>
        <v>0</v>
      </c>
      <c r="AA45" s="16">
        <f t="shared" si="0"/>
        <v>0</v>
      </c>
      <c r="AB45" s="16">
        <f t="shared" si="0"/>
        <v>0</v>
      </c>
    </row>
    <row r="50" spans="3:22" x14ac:dyDescent="0.2">
      <c r="C50" s="16" t="s">
        <v>99</v>
      </c>
      <c r="D50" s="16"/>
      <c r="E50" s="16"/>
      <c r="F50" s="16"/>
      <c r="G50" s="16"/>
      <c r="H50" s="16"/>
      <c r="I50" s="16"/>
      <c r="J50" s="16"/>
      <c r="K50" s="16"/>
      <c r="L50" s="16"/>
      <c r="M50" s="16"/>
      <c r="N50" s="16"/>
      <c r="O50" s="16"/>
      <c r="P50" s="16"/>
      <c r="Q50" s="16"/>
      <c r="R50" s="16"/>
      <c r="S50" s="16"/>
      <c r="T50" s="16"/>
      <c r="U50" s="16"/>
      <c r="V50" s="16"/>
    </row>
    <row r="51" spans="3:22" x14ac:dyDescent="0.2">
      <c r="C51" s="16"/>
      <c r="D51" s="16"/>
      <c r="E51" s="16"/>
      <c r="F51" s="16"/>
      <c r="G51" s="16"/>
      <c r="H51" s="16"/>
      <c r="I51" s="16"/>
      <c r="J51" s="16"/>
      <c r="K51" s="16"/>
      <c r="L51" s="16"/>
      <c r="M51" s="16"/>
      <c r="N51" s="16"/>
      <c r="O51" s="16"/>
      <c r="P51" s="16"/>
      <c r="Q51" s="16"/>
      <c r="R51" s="16"/>
      <c r="S51" s="16"/>
      <c r="T51" s="16"/>
      <c r="U51" s="16"/>
      <c r="V51" s="16"/>
    </row>
    <row r="52" spans="3:22" x14ac:dyDescent="0.2">
      <c r="C52" s="16"/>
      <c r="D52" s="16"/>
      <c r="E52" s="16"/>
      <c r="F52" s="16"/>
      <c r="G52" s="16"/>
      <c r="H52" s="16"/>
      <c r="I52" s="16"/>
      <c r="J52" s="16"/>
      <c r="K52" s="16"/>
      <c r="L52" s="16"/>
      <c r="M52" s="16"/>
      <c r="N52" s="16"/>
      <c r="O52" s="16"/>
      <c r="P52" s="16"/>
      <c r="Q52" s="16"/>
      <c r="R52" s="16"/>
      <c r="S52" s="16"/>
      <c r="T52" s="16"/>
      <c r="U52" s="16"/>
      <c r="V52" s="16"/>
    </row>
    <row r="53" spans="3:22" x14ac:dyDescent="0.2">
      <c r="C53" s="16"/>
      <c r="D53" s="41" t="s">
        <v>15</v>
      </c>
      <c r="E53" s="41" t="s">
        <v>16</v>
      </c>
      <c r="F53" s="41" t="s">
        <v>17</v>
      </c>
      <c r="G53" s="41" t="s">
        <v>18</v>
      </c>
      <c r="H53" s="41" t="s">
        <v>19</v>
      </c>
      <c r="I53" s="41" t="s">
        <v>20</v>
      </c>
      <c r="J53" s="16"/>
      <c r="K53" s="16"/>
      <c r="L53" s="16"/>
      <c r="M53" s="16"/>
      <c r="N53" s="16" t="s">
        <v>77</v>
      </c>
      <c r="O53" s="16" t="s">
        <v>78</v>
      </c>
      <c r="P53" s="16"/>
      <c r="Q53" s="16"/>
      <c r="R53" s="16"/>
      <c r="S53" s="16"/>
      <c r="T53" s="16"/>
      <c r="U53" s="16"/>
      <c r="V53" s="16"/>
    </row>
    <row r="54" spans="3:22" x14ac:dyDescent="0.2">
      <c r="C54" s="41" t="s">
        <v>67</v>
      </c>
      <c r="D54" s="41"/>
      <c r="E54" s="41"/>
      <c r="F54" s="41"/>
      <c r="G54" s="41"/>
      <c r="H54" s="41"/>
      <c r="I54" s="41"/>
      <c r="J54" s="41"/>
      <c r="K54" s="42">
        <f t="shared" ref="K54:K62" si="1">I54-D54</f>
        <v>0</v>
      </c>
      <c r="L54" s="42">
        <f t="shared" ref="L54:L62" si="2">D54-I54</f>
        <v>0</v>
      </c>
      <c r="M54" s="16"/>
      <c r="N54" s="43">
        <f>ROUND((I28-K54),2)</f>
        <v>0</v>
      </c>
      <c r="O54" s="43">
        <f>I28-L54</f>
        <v>0</v>
      </c>
      <c r="P54" s="16"/>
      <c r="Q54" s="43">
        <f t="shared" ref="Q54:Q62" si="3">ROUND(N54,2)</f>
        <v>0</v>
      </c>
      <c r="R54" s="43">
        <f t="shared" ref="R54:R62" si="4">ROUND(O54,2)</f>
        <v>0</v>
      </c>
      <c r="S54" s="16"/>
      <c r="T54" s="16"/>
      <c r="U54" s="16"/>
      <c r="V54" s="16"/>
    </row>
    <row r="55" spans="3:22" x14ac:dyDescent="0.2">
      <c r="C55" s="41" t="s">
        <v>68</v>
      </c>
      <c r="D55" s="44"/>
      <c r="E55" s="44"/>
      <c r="F55" s="44"/>
      <c r="G55" s="44"/>
      <c r="H55" s="44"/>
      <c r="I55" s="44"/>
      <c r="J55" s="16"/>
      <c r="K55" s="42">
        <f t="shared" si="1"/>
        <v>0</v>
      </c>
      <c r="L55" s="42">
        <f t="shared" si="2"/>
        <v>0</v>
      </c>
      <c r="M55" s="16"/>
      <c r="N55" s="43">
        <f>I29-K55</f>
        <v>0</v>
      </c>
      <c r="O55" s="43">
        <f>I29-L55</f>
        <v>0</v>
      </c>
      <c r="P55" s="16"/>
      <c r="Q55" s="43">
        <f t="shared" si="3"/>
        <v>0</v>
      </c>
      <c r="R55" s="43">
        <f t="shared" si="4"/>
        <v>0</v>
      </c>
      <c r="S55" s="16"/>
      <c r="T55" s="16"/>
      <c r="U55" s="16"/>
      <c r="V55" s="16"/>
    </row>
    <row r="56" spans="3:22" x14ac:dyDescent="0.2">
      <c r="C56" s="41" t="s">
        <v>69</v>
      </c>
      <c r="D56" s="44"/>
      <c r="E56" s="44"/>
      <c r="F56" s="44"/>
      <c r="G56" s="44"/>
      <c r="H56" s="44"/>
      <c r="I56" s="16"/>
      <c r="J56" s="16"/>
      <c r="K56" s="42">
        <f t="shared" si="1"/>
        <v>0</v>
      </c>
      <c r="L56" s="42">
        <f t="shared" si="2"/>
        <v>0</v>
      </c>
      <c r="M56" s="16"/>
      <c r="N56" s="43">
        <f>I30-K56</f>
        <v>0</v>
      </c>
      <c r="O56" s="43">
        <f>I30-L56</f>
        <v>0</v>
      </c>
      <c r="P56" s="16"/>
      <c r="Q56" s="43">
        <f t="shared" si="3"/>
        <v>0</v>
      </c>
      <c r="R56" s="43">
        <f t="shared" si="4"/>
        <v>0</v>
      </c>
      <c r="S56" s="16"/>
      <c r="T56" s="16"/>
      <c r="U56" s="16"/>
      <c r="V56" s="16"/>
    </row>
    <row r="57" spans="3:22" x14ac:dyDescent="0.2">
      <c r="C57" s="41" t="s">
        <v>70</v>
      </c>
      <c r="D57" s="41"/>
      <c r="E57" s="41"/>
      <c r="F57" s="41"/>
      <c r="G57" s="41"/>
      <c r="H57" s="41"/>
      <c r="I57" s="41"/>
      <c r="J57" s="16"/>
      <c r="K57" s="42">
        <f t="shared" si="1"/>
        <v>0</v>
      </c>
      <c r="L57" s="42">
        <f t="shared" si="2"/>
        <v>0</v>
      </c>
      <c r="M57" s="16"/>
      <c r="N57" s="43">
        <f>I31-K57</f>
        <v>0</v>
      </c>
      <c r="O57" s="43">
        <f>I31-L57</f>
        <v>0</v>
      </c>
      <c r="P57" s="16"/>
      <c r="Q57" s="43">
        <f t="shared" si="3"/>
        <v>0</v>
      </c>
      <c r="R57" s="43">
        <f t="shared" si="4"/>
        <v>0</v>
      </c>
      <c r="S57" s="16"/>
      <c r="T57" s="16"/>
      <c r="U57" s="16"/>
      <c r="V57" s="16"/>
    </row>
    <row r="58" spans="3:22" x14ac:dyDescent="0.2">
      <c r="C58" s="41" t="s">
        <v>71</v>
      </c>
      <c r="D58" s="41"/>
      <c r="E58" s="41"/>
      <c r="F58" s="41"/>
      <c r="G58" s="41"/>
      <c r="H58" s="41"/>
      <c r="I58" s="41"/>
      <c r="J58" s="41"/>
      <c r="K58" s="42">
        <f t="shared" si="1"/>
        <v>0</v>
      </c>
      <c r="L58" s="42">
        <f t="shared" si="2"/>
        <v>0</v>
      </c>
      <c r="M58" s="16"/>
      <c r="N58" s="43">
        <f>I32-K58</f>
        <v>0</v>
      </c>
      <c r="O58" s="43">
        <f>I32-L58</f>
        <v>0</v>
      </c>
      <c r="P58" s="16"/>
      <c r="Q58" s="43">
        <f t="shared" si="3"/>
        <v>0</v>
      </c>
      <c r="R58" s="43">
        <f t="shared" si="4"/>
        <v>0</v>
      </c>
      <c r="S58" s="16"/>
      <c r="T58" s="16"/>
      <c r="U58" s="16"/>
      <c r="V58" s="16"/>
    </row>
    <row r="59" spans="3:22" x14ac:dyDescent="0.2">
      <c r="C59" s="41" t="s">
        <v>72</v>
      </c>
      <c r="D59" s="41"/>
      <c r="E59" s="41"/>
      <c r="F59" s="41"/>
      <c r="G59" s="41"/>
      <c r="H59" s="41"/>
      <c r="I59" s="41"/>
      <c r="J59" s="16"/>
      <c r="K59" s="42">
        <f t="shared" si="1"/>
        <v>0</v>
      </c>
      <c r="L59" s="42">
        <f t="shared" si="2"/>
        <v>0</v>
      </c>
      <c r="M59" s="16"/>
      <c r="N59" s="43">
        <f>K28-K59</f>
        <v>0</v>
      </c>
      <c r="O59" s="43">
        <f>K28-L59</f>
        <v>0</v>
      </c>
      <c r="P59" s="16"/>
      <c r="Q59" s="43">
        <f t="shared" si="3"/>
        <v>0</v>
      </c>
      <c r="R59" s="43">
        <f t="shared" si="4"/>
        <v>0</v>
      </c>
      <c r="S59" s="16"/>
      <c r="T59" s="16"/>
      <c r="U59" s="16"/>
      <c r="V59" s="16"/>
    </row>
    <row r="60" spans="3:22" x14ac:dyDescent="0.2">
      <c r="C60" s="41" t="s">
        <v>73</v>
      </c>
      <c r="D60" s="44"/>
      <c r="E60" s="44"/>
      <c r="F60" s="44"/>
      <c r="G60" s="44"/>
      <c r="H60" s="16"/>
      <c r="I60" s="44"/>
      <c r="J60" s="16"/>
      <c r="K60" s="42">
        <f t="shared" si="1"/>
        <v>0</v>
      </c>
      <c r="L60" s="42">
        <f t="shared" si="2"/>
        <v>0</v>
      </c>
      <c r="M60" s="16"/>
      <c r="N60" s="43">
        <f>K28-K60</f>
        <v>0</v>
      </c>
      <c r="O60" s="43">
        <f>L60</f>
        <v>0</v>
      </c>
      <c r="P60" s="16"/>
      <c r="Q60" s="43">
        <f t="shared" si="3"/>
        <v>0</v>
      </c>
      <c r="R60" s="43">
        <f t="shared" si="4"/>
        <v>0</v>
      </c>
      <c r="S60" s="16"/>
      <c r="T60" s="16"/>
      <c r="U60" s="16"/>
      <c r="V60" s="16"/>
    </row>
    <row r="61" spans="3:22" x14ac:dyDescent="0.2">
      <c r="C61" s="41" t="s">
        <v>74</v>
      </c>
      <c r="D61" s="41"/>
      <c r="E61" s="41"/>
      <c r="F61" s="41"/>
      <c r="G61" s="41"/>
      <c r="H61" s="41"/>
      <c r="I61" s="41"/>
      <c r="J61" s="16"/>
      <c r="K61" s="42">
        <f t="shared" si="1"/>
        <v>0</v>
      </c>
      <c r="L61" s="42">
        <f t="shared" si="2"/>
        <v>0</v>
      </c>
      <c r="M61" s="16"/>
      <c r="N61" s="43">
        <f>K31-K61</f>
        <v>0</v>
      </c>
      <c r="O61" s="43">
        <f>K31-L61</f>
        <v>0</v>
      </c>
      <c r="P61" s="16"/>
      <c r="Q61" s="43">
        <f t="shared" si="3"/>
        <v>0</v>
      </c>
      <c r="R61" s="43">
        <f t="shared" si="4"/>
        <v>0</v>
      </c>
      <c r="S61" s="16"/>
      <c r="T61" s="16"/>
      <c r="U61" s="16"/>
      <c r="V61" s="16"/>
    </row>
    <row r="62" spans="3:22" x14ac:dyDescent="0.2">
      <c r="C62" s="41" t="s">
        <v>75</v>
      </c>
      <c r="D62" s="44"/>
      <c r="E62" s="44"/>
      <c r="F62" s="44"/>
      <c r="G62" s="44"/>
      <c r="H62" s="16"/>
      <c r="I62" s="44"/>
      <c r="J62" s="16"/>
      <c r="K62" s="42">
        <f t="shared" si="1"/>
        <v>0</v>
      </c>
      <c r="L62" s="42">
        <f t="shared" si="2"/>
        <v>0</v>
      </c>
      <c r="M62" s="16"/>
      <c r="N62" s="43">
        <f>K32-K62</f>
        <v>0</v>
      </c>
      <c r="O62" s="43">
        <f>K32-L62</f>
        <v>0</v>
      </c>
      <c r="P62" s="16"/>
      <c r="Q62" s="43">
        <f t="shared" si="3"/>
        <v>0</v>
      </c>
      <c r="R62" s="43">
        <f t="shared" si="4"/>
        <v>0</v>
      </c>
      <c r="S62" s="16"/>
      <c r="T62" s="16"/>
      <c r="U62" s="16"/>
      <c r="V62" s="16"/>
    </row>
    <row r="63" spans="3:22" x14ac:dyDescent="0.2">
      <c r="C63" s="16"/>
      <c r="D63" s="16"/>
      <c r="E63" s="16"/>
      <c r="F63" s="16"/>
      <c r="G63" s="16"/>
      <c r="H63" s="16"/>
      <c r="I63" s="16"/>
      <c r="J63" s="16"/>
      <c r="K63" s="16"/>
      <c r="L63" s="16"/>
      <c r="M63" s="16"/>
      <c r="N63" s="16"/>
      <c r="O63" s="16"/>
      <c r="P63" s="16"/>
      <c r="Q63" s="16"/>
      <c r="R63" s="16"/>
      <c r="S63" s="16"/>
      <c r="T63" s="16"/>
      <c r="U63" s="16"/>
      <c r="V63" s="16"/>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J77"/>
  <sheetViews>
    <sheetView workbookViewId="0">
      <selection activeCell="E11" sqref="E11"/>
    </sheetView>
  </sheetViews>
  <sheetFormatPr baseColWidth="10" defaultRowHeight="16" x14ac:dyDescent="0.2"/>
  <cols>
    <col min="1" max="1" width="2.1640625" customWidth="1"/>
    <col min="2" max="2" width="10" customWidth="1"/>
    <col min="3" max="3" width="8.5" customWidth="1"/>
    <col min="4" max="7" width="10" customWidth="1"/>
    <col min="8" max="8" width="11.83203125" customWidth="1"/>
    <col min="9" max="10" width="10" customWidth="1"/>
    <col min="11" max="11" width="11.83203125" customWidth="1"/>
    <col min="12" max="12" width="23.6640625" bestFit="1" customWidth="1"/>
    <col min="13" max="13" width="10" customWidth="1"/>
    <col min="14" max="14" width="10.83203125" bestFit="1" customWidth="1"/>
    <col min="15" max="15" width="2.1640625" customWidth="1"/>
    <col min="16" max="16" width="13.5" bestFit="1" customWidth="1"/>
    <col min="17" max="17" width="13.83203125" bestFit="1" customWidth="1"/>
    <col min="18" max="18" width="16.1640625" bestFit="1" customWidth="1"/>
    <col min="19" max="19" width="14.6640625" bestFit="1" customWidth="1"/>
    <col min="20" max="20" width="11.5" bestFit="1" customWidth="1"/>
    <col min="21" max="31" width="10" customWidth="1"/>
    <col min="32" max="32" width="11.5" bestFit="1" customWidth="1"/>
    <col min="33" max="33" width="9.1640625" bestFit="1" customWidth="1"/>
    <col min="34" max="39" width="5.33203125" customWidth="1"/>
  </cols>
  <sheetData>
    <row r="1" spans="2:33" x14ac:dyDescent="0.2">
      <c r="B1" s="3" t="s">
        <v>424</v>
      </c>
    </row>
    <row r="2" spans="2:33" x14ac:dyDescent="0.2">
      <c r="B2" s="3" t="s">
        <v>425</v>
      </c>
    </row>
    <row r="4" spans="2:33" x14ac:dyDescent="0.2">
      <c r="B4" t="s">
        <v>136</v>
      </c>
    </row>
    <row r="5" spans="2:33" x14ac:dyDescent="0.2">
      <c r="B5" t="s">
        <v>137</v>
      </c>
    </row>
    <row r="7" spans="2:33" ht="17" thickBot="1" x14ac:dyDescent="0.25">
      <c r="B7" s="12"/>
      <c r="C7" s="12"/>
      <c r="D7" s="12"/>
      <c r="E7" s="12"/>
      <c r="F7" s="12"/>
      <c r="G7" s="12"/>
      <c r="H7" s="12"/>
      <c r="I7" s="12"/>
      <c r="J7" s="12"/>
      <c r="K7" s="12"/>
      <c r="L7" s="12"/>
      <c r="M7" s="12"/>
      <c r="N7" s="12"/>
      <c r="O7" s="36"/>
      <c r="P7" s="36"/>
      <c r="Q7" s="36"/>
      <c r="R7" s="36"/>
      <c r="S7" s="36"/>
      <c r="T7" s="36"/>
      <c r="U7" s="36"/>
      <c r="V7" s="36"/>
      <c r="W7" s="36"/>
      <c r="X7" s="36"/>
      <c r="Y7" s="36"/>
      <c r="Z7" t="s">
        <v>439</v>
      </c>
      <c r="AA7" s="36"/>
      <c r="AB7" s="36"/>
      <c r="AC7" s="36"/>
      <c r="AD7" s="36" t="s">
        <v>6</v>
      </c>
      <c r="AE7" s="36"/>
      <c r="AF7" s="12"/>
      <c r="AG7" s="12"/>
    </row>
    <row r="8" spans="2:33" ht="17" thickBot="1" x14ac:dyDescent="0.25">
      <c r="C8" t="s">
        <v>100</v>
      </c>
      <c r="J8" t="s">
        <v>65</v>
      </c>
      <c r="O8" s="39"/>
      <c r="P8" s="39" t="s">
        <v>428</v>
      </c>
      <c r="Q8" s="39"/>
      <c r="R8" s="39" t="s">
        <v>430</v>
      </c>
      <c r="S8" s="39"/>
      <c r="T8" s="39" t="s">
        <v>432</v>
      </c>
      <c r="U8" s="39"/>
      <c r="V8" s="39"/>
      <c r="W8" s="39"/>
      <c r="X8" s="39" t="s">
        <v>438</v>
      </c>
      <c r="Y8" s="39"/>
      <c r="Z8" s="39" t="s">
        <v>125</v>
      </c>
      <c r="AA8" s="39"/>
      <c r="AB8" s="39" t="s">
        <v>429</v>
      </c>
      <c r="AC8" s="39"/>
      <c r="AD8" s="39" t="s">
        <v>125</v>
      </c>
      <c r="AE8" s="39" t="s">
        <v>429</v>
      </c>
    </row>
    <row r="9" spans="2:33" ht="17" thickBot="1" x14ac:dyDescent="0.25">
      <c r="B9" s="32"/>
      <c r="C9" s="53"/>
      <c r="D9" s="53" t="s">
        <v>122</v>
      </c>
      <c r="E9" s="18"/>
      <c r="F9" s="18"/>
      <c r="G9" s="18" t="s">
        <v>123</v>
      </c>
      <c r="H9" s="18"/>
      <c r="I9" s="18"/>
      <c r="J9" s="18" t="s">
        <v>125</v>
      </c>
      <c r="K9" s="18"/>
      <c r="L9" s="18"/>
      <c r="M9" s="18" t="s">
        <v>123</v>
      </c>
      <c r="N9" s="18"/>
      <c r="O9" s="125"/>
      <c r="P9" s="38" t="s">
        <v>125</v>
      </c>
      <c r="Q9" s="38" t="s">
        <v>429</v>
      </c>
      <c r="R9" s="38" t="s">
        <v>125</v>
      </c>
      <c r="S9" s="38" t="s">
        <v>429</v>
      </c>
      <c r="T9" s="38" t="s">
        <v>125</v>
      </c>
      <c r="U9" s="38"/>
      <c r="V9" s="38" t="s">
        <v>429</v>
      </c>
      <c r="W9" s="38"/>
      <c r="X9" s="38" t="s">
        <v>125</v>
      </c>
      <c r="Y9" s="38" t="s">
        <v>429</v>
      </c>
      <c r="Z9" s="38" t="s">
        <v>440</v>
      </c>
      <c r="AA9" s="38" t="s">
        <v>81</v>
      </c>
      <c r="AB9" s="38" t="s">
        <v>440</v>
      </c>
      <c r="AC9" s="38" t="s">
        <v>81</v>
      </c>
      <c r="AD9" s="38"/>
      <c r="AE9" s="38"/>
    </row>
    <row r="10" spans="2:33" ht="33" thickBot="1" x14ac:dyDescent="0.25">
      <c r="B10" s="19" t="s">
        <v>62</v>
      </c>
      <c r="C10" s="20" t="s">
        <v>35</v>
      </c>
      <c r="D10" s="21" t="s">
        <v>63</v>
      </c>
      <c r="E10" s="21" t="s">
        <v>37</v>
      </c>
      <c r="F10" s="20" t="s">
        <v>35</v>
      </c>
      <c r="G10" s="21" t="s">
        <v>63</v>
      </c>
      <c r="H10" s="21" t="s">
        <v>37</v>
      </c>
      <c r="I10" s="21"/>
      <c r="J10" s="20" t="s">
        <v>66</v>
      </c>
      <c r="K10" s="21" t="s">
        <v>37</v>
      </c>
      <c r="L10" s="21"/>
      <c r="M10" s="20" t="s">
        <v>66</v>
      </c>
      <c r="N10" s="126" t="s">
        <v>37</v>
      </c>
      <c r="O10" s="126"/>
      <c r="P10" s="38"/>
      <c r="Q10" s="38"/>
      <c r="R10" s="38"/>
      <c r="S10" s="38"/>
      <c r="T10" s="38"/>
      <c r="U10" s="38"/>
      <c r="V10" s="38"/>
      <c r="W10" s="38"/>
      <c r="X10" s="38"/>
      <c r="Y10" s="38"/>
      <c r="Z10" s="38"/>
      <c r="AA10" s="38"/>
      <c r="AB10" s="38"/>
      <c r="AC10" s="38"/>
      <c r="AD10" s="38"/>
      <c r="AE10" s="38"/>
    </row>
    <row r="11" spans="2:33" ht="17" thickBot="1" x14ac:dyDescent="0.25">
      <c r="B11" s="32" t="s">
        <v>121</v>
      </c>
      <c r="C11" s="52">
        <v>39</v>
      </c>
      <c r="D11" s="51">
        <v>0.51</v>
      </c>
      <c r="E11" s="18" t="s">
        <v>132</v>
      </c>
      <c r="F11" s="18">
        <v>16</v>
      </c>
      <c r="G11" s="51">
        <v>-0.44</v>
      </c>
      <c r="H11" s="18" t="str">
        <f>CONCATENATE("[ ", K48, ", ",L48,"]")</f>
        <v>[ -0.84, -0.03]</v>
      </c>
      <c r="I11" s="18">
        <v>37</v>
      </c>
      <c r="J11" s="50">
        <v>-0.47</v>
      </c>
      <c r="K11" s="18" t="s">
        <v>427</v>
      </c>
      <c r="L11" s="18">
        <v>18</v>
      </c>
      <c r="M11" s="51">
        <v>0.68</v>
      </c>
      <c r="N11" s="127" t="s">
        <v>426</v>
      </c>
      <c r="O11" s="127"/>
      <c r="P11" s="39" t="s">
        <v>435</v>
      </c>
      <c r="Q11" s="39" t="s">
        <v>431</v>
      </c>
      <c r="R11" s="39" t="s">
        <v>437</v>
      </c>
      <c r="S11" s="39" t="s">
        <v>434</v>
      </c>
      <c r="T11" s="39">
        <v>-0.28000000000000003</v>
      </c>
      <c r="U11" s="39" t="s">
        <v>436</v>
      </c>
      <c r="V11" s="39">
        <v>0.46</v>
      </c>
      <c r="W11" s="39" t="s">
        <v>433</v>
      </c>
      <c r="X11" s="39">
        <f>-0.4</f>
        <v>-0.4</v>
      </c>
      <c r="Y11" s="39">
        <v>0.45</v>
      </c>
      <c r="Z11" s="39">
        <v>-0.4</v>
      </c>
      <c r="AA11" s="39">
        <v>-0.36</v>
      </c>
      <c r="AB11" s="39"/>
      <c r="AC11" s="39">
        <v>0.35</v>
      </c>
      <c r="AD11" s="39">
        <v>-0.37</v>
      </c>
      <c r="AE11" s="39">
        <v>3.0000000000000001E-3</v>
      </c>
    </row>
    <row r="15" spans="2:33" x14ac:dyDescent="0.2">
      <c r="R15" s="16"/>
      <c r="S15" s="1"/>
      <c r="T15" s="1"/>
      <c r="U15" s="1"/>
      <c r="V15" s="1"/>
      <c r="W15" s="1"/>
      <c r="X15" s="1"/>
      <c r="Y15" s="16"/>
      <c r="Z15" s="16"/>
      <c r="AA15" s="16"/>
      <c r="AB15" s="16"/>
      <c r="AC15" s="16"/>
    </row>
    <row r="16" spans="2:33" x14ac:dyDescent="0.2">
      <c r="R16" s="16"/>
      <c r="S16" s="1"/>
      <c r="T16" s="1"/>
      <c r="U16" s="1"/>
      <c r="V16" s="1"/>
      <c r="W16" s="1"/>
      <c r="X16" s="1"/>
      <c r="Y16" s="16"/>
      <c r="Z16" s="16"/>
      <c r="AA16" s="16"/>
      <c r="AB16" s="16"/>
      <c r="AC16" s="16"/>
    </row>
    <row r="17" spans="3:29" x14ac:dyDescent="0.2">
      <c r="R17" s="16"/>
      <c r="S17" s="41"/>
      <c r="T17" s="41"/>
      <c r="U17" s="41"/>
      <c r="V17" s="41"/>
      <c r="W17" s="41"/>
      <c r="X17" s="16"/>
      <c r="Y17" s="16"/>
      <c r="Z17" s="16"/>
      <c r="AA17" s="16"/>
      <c r="AB17" s="16"/>
      <c r="AC17" s="16"/>
    </row>
    <row r="18" spans="3:29" x14ac:dyDescent="0.2">
      <c r="R18" s="16"/>
      <c r="S18" s="41"/>
      <c r="T18" s="1"/>
      <c r="U18" s="41"/>
      <c r="V18" s="41"/>
      <c r="W18" s="41"/>
      <c r="X18" s="16"/>
      <c r="Y18" s="16"/>
      <c r="Z18" s="16"/>
      <c r="AA18" s="16"/>
      <c r="AB18" s="16"/>
      <c r="AC18" s="16"/>
    </row>
    <row r="19" spans="3:29" x14ac:dyDescent="0.2">
      <c r="R19" s="16"/>
      <c r="S19" s="41"/>
      <c r="T19" s="1"/>
      <c r="U19" s="41"/>
      <c r="V19" s="41"/>
      <c r="W19" s="41"/>
      <c r="X19" s="16"/>
      <c r="Y19" s="16"/>
      <c r="Z19" s="16"/>
      <c r="AA19" s="16"/>
      <c r="AB19" s="16"/>
      <c r="AC19" s="16"/>
    </row>
    <row r="20" spans="3:29" x14ac:dyDescent="0.2">
      <c r="R20" s="16"/>
      <c r="S20" s="41"/>
      <c r="T20" s="41"/>
      <c r="U20" s="41"/>
      <c r="V20" s="41"/>
      <c r="W20" s="41"/>
      <c r="X20" s="16"/>
      <c r="Y20" s="16"/>
      <c r="Z20" s="16"/>
      <c r="AA20" s="16"/>
      <c r="AB20" s="16"/>
      <c r="AC20" s="16"/>
    </row>
    <row r="21" spans="3:29" x14ac:dyDescent="0.2">
      <c r="R21" s="16"/>
      <c r="S21" s="41"/>
      <c r="T21" s="41"/>
      <c r="U21" s="41"/>
      <c r="V21" s="41"/>
      <c r="W21" s="41"/>
      <c r="X21" s="16"/>
      <c r="Y21" s="16"/>
      <c r="Z21" s="16"/>
      <c r="AA21" s="16"/>
      <c r="AB21" s="16"/>
      <c r="AC21" s="16"/>
    </row>
    <row r="22" spans="3:29" x14ac:dyDescent="0.2">
      <c r="R22" s="16"/>
      <c r="S22" s="41"/>
      <c r="T22" s="41"/>
      <c r="U22" s="41"/>
      <c r="V22" s="41"/>
      <c r="W22" s="41"/>
      <c r="X22" s="16"/>
      <c r="Y22" s="16"/>
      <c r="Z22" s="16"/>
      <c r="AA22" s="16"/>
      <c r="AB22" s="16"/>
      <c r="AC22" s="16"/>
    </row>
    <row r="23" spans="3:29" x14ac:dyDescent="0.2">
      <c r="R23" s="16"/>
      <c r="S23" s="41"/>
      <c r="T23" s="41"/>
      <c r="U23" s="41"/>
      <c r="V23" s="41"/>
      <c r="W23" s="41"/>
      <c r="X23" s="16"/>
      <c r="Y23" s="16"/>
      <c r="Z23" s="16"/>
      <c r="AA23" s="16"/>
      <c r="AB23" s="16"/>
      <c r="AC23" s="16"/>
    </row>
    <row r="24" spans="3:29" x14ac:dyDescent="0.2">
      <c r="R24" s="16"/>
      <c r="S24" s="41"/>
      <c r="T24" s="41"/>
      <c r="U24" s="41"/>
      <c r="V24" s="41"/>
      <c r="W24" s="41"/>
      <c r="X24" s="16"/>
      <c r="Y24" s="16"/>
      <c r="Z24" s="16"/>
      <c r="AA24" s="16"/>
      <c r="AB24" s="16"/>
      <c r="AC24" s="16"/>
    </row>
    <row r="29" spans="3:29" x14ac:dyDescent="0.2">
      <c r="C29" s="16" t="s">
        <v>99</v>
      </c>
      <c r="D29" s="16"/>
      <c r="E29" s="16"/>
      <c r="F29" s="16"/>
      <c r="G29" s="16"/>
      <c r="H29" s="16"/>
      <c r="I29" s="16"/>
      <c r="J29" s="16"/>
      <c r="K29" s="16"/>
      <c r="L29" s="16"/>
      <c r="M29" s="16"/>
      <c r="N29" s="16"/>
      <c r="O29" s="16"/>
      <c r="P29" s="16"/>
      <c r="Q29" s="16"/>
      <c r="R29" s="16"/>
      <c r="S29" s="16"/>
      <c r="T29" s="16"/>
      <c r="U29" s="16"/>
      <c r="V29" s="16"/>
      <c r="W29" s="16"/>
    </row>
    <row r="30" spans="3:29" x14ac:dyDescent="0.2">
      <c r="C30" s="16"/>
      <c r="D30" s="16"/>
      <c r="E30" s="16"/>
      <c r="F30" s="16"/>
      <c r="G30" s="16"/>
      <c r="H30" s="16"/>
      <c r="I30" s="16"/>
      <c r="J30" s="16"/>
      <c r="K30" s="16"/>
      <c r="L30" s="16"/>
      <c r="M30" s="16"/>
      <c r="N30" s="16"/>
      <c r="O30" s="16"/>
      <c r="P30" s="16"/>
      <c r="Q30" s="16"/>
      <c r="R30" s="16"/>
      <c r="S30" s="16"/>
      <c r="T30" s="16"/>
      <c r="U30" s="16"/>
      <c r="V30" s="16"/>
      <c r="W30" s="16"/>
    </row>
    <row r="31" spans="3:29" x14ac:dyDescent="0.2">
      <c r="C31" s="16"/>
      <c r="D31" s="16"/>
      <c r="E31" s="16"/>
      <c r="F31" s="16"/>
      <c r="G31" s="16"/>
      <c r="H31" s="16"/>
      <c r="I31" s="16"/>
      <c r="J31" s="16"/>
      <c r="K31" s="16"/>
      <c r="L31" s="16"/>
      <c r="M31" s="16"/>
      <c r="N31" s="16"/>
      <c r="O31" s="16"/>
      <c r="P31" s="16"/>
      <c r="Q31" s="16"/>
      <c r="R31" s="16"/>
      <c r="S31" s="16"/>
      <c r="T31" s="16"/>
      <c r="U31" s="16"/>
      <c r="V31" s="16"/>
      <c r="W31" s="16"/>
    </row>
    <row r="32" spans="3:29" x14ac:dyDescent="0.2">
      <c r="C32" s="16"/>
      <c r="D32" s="41" t="s">
        <v>15</v>
      </c>
      <c r="E32" s="41" t="s">
        <v>16</v>
      </c>
      <c r="F32" s="41" t="s">
        <v>17</v>
      </c>
      <c r="G32" s="41" t="s">
        <v>18</v>
      </c>
      <c r="H32" s="41" t="s">
        <v>19</v>
      </c>
      <c r="I32" s="41" t="s">
        <v>20</v>
      </c>
      <c r="J32" s="16"/>
      <c r="K32" s="16"/>
      <c r="L32" s="16"/>
      <c r="M32" s="16"/>
      <c r="N32" s="16"/>
      <c r="O32" s="16"/>
      <c r="P32" s="16"/>
      <c r="Q32" s="16"/>
      <c r="R32" s="16"/>
      <c r="S32" s="16"/>
      <c r="T32" s="16"/>
      <c r="U32" s="16"/>
      <c r="V32" s="16"/>
      <c r="W32" s="16"/>
    </row>
    <row r="33" spans="3:32" x14ac:dyDescent="0.2">
      <c r="C33" s="4" t="s">
        <v>83</v>
      </c>
      <c r="D33" s="4">
        <v>0.51549999999999996</v>
      </c>
      <c r="E33" s="4">
        <v>0.16950000000000001</v>
      </c>
      <c r="F33" s="4">
        <v>3.0409999999999999</v>
      </c>
      <c r="G33" s="4">
        <v>2.3999999999999998E-3</v>
      </c>
      <c r="H33" s="4">
        <v>0.18329999999999999</v>
      </c>
      <c r="I33" s="4">
        <v>0.8478</v>
      </c>
      <c r="K33" s="42"/>
      <c r="L33" s="42"/>
      <c r="M33" s="16"/>
      <c r="N33" s="43"/>
      <c r="O33" s="43"/>
      <c r="P33" s="43"/>
      <c r="Q33" s="16"/>
      <c r="R33" s="43"/>
      <c r="S33" s="43"/>
      <c r="T33" s="16"/>
      <c r="U33" s="16"/>
      <c r="V33" s="16"/>
      <c r="W33" s="16"/>
    </row>
    <row r="34" spans="3:32" x14ac:dyDescent="0.2">
      <c r="C34" s="1" t="s">
        <v>124</v>
      </c>
      <c r="D34" s="1">
        <v>-0.95179999999999998</v>
      </c>
      <c r="E34" s="1">
        <v>0.2029</v>
      </c>
      <c r="F34" s="1">
        <v>-4.6917</v>
      </c>
      <c r="G34" s="1" t="s">
        <v>27</v>
      </c>
      <c r="H34" s="1">
        <v>-1.3493999999999999</v>
      </c>
      <c r="I34" s="1">
        <v>-0.55420000000000003</v>
      </c>
      <c r="J34" s="1" t="s">
        <v>22</v>
      </c>
      <c r="K34" s="42"/>
      <c r="L34" s="42"/>
      <c r="M34" s="16"/>
      <c r="N34" s="43"/>
      <c r="O34" s="43"/>
      <c r="P34" s="43"/>
      <c r="Q34" s="16"/>
      <c r="R34" s="43"/>
      <c r="S34" s="43"/>
      <c r="T34" s="16"/>
      <c r="U34" s="16"/>
      <c r="V34" s="16"/>
      <c r="W34" s="16"/>
      <c r="AF34" t="s">
        <v>126</v>
      </c>
    </row>
    <row r="35" spans="3:32" x14ac:dyDescent="0.2">
      <c r="C35" s="41"/>
      <c r="D35" s="46"/>
      <c r="E35" s="46"/>
      <c r="F35" s="46"/>
      <c r="G35" s="46"/>
      <c r="H35" s="46"/>
      <c r="I35" s="46"/>
      <c r="K35" s="42"/>
      <c r="L35" s="42"/>
      <c r="M35" s="16"/>
      <c r="N35" s="43"/>
      <c r="O35" s="43"/>
      <c r="P35" s="43"/>
      <c r="Q35" s="16"/>
      <c r="R35" s="43"/>
      <c r="S35" s="43"/>
      <c r="T35" s="16"/>
      <c r="U35" s="16"/>
      <c r="V35" s="16"/>
      <c r="W35" s="16"/>
    </row>
    <row r="36" spans="3:32" x14ac:dyDescent="0.2">
      <c r="C36" s="44"/>
      <c r="D36" s="47"/>
      <c r="E36" s="47"/>
      <c r="F36" s="47"/>
      <c r="G36" s="47"/>
      <c r="H36" s="47"/>
      <c r="I36" s="47"/>
      <c r="K36" s="42"/>
      <c r="L36" s="42"/>
      <c r="M36" s="16"/>
      <c r="N36" s="43"/>
      <c r="O36" s="43"/>
      <c r="P36" s="43"/>
      <c r="Q36" s="16"/>
      <c r="R36" s="43"/>
      <c r="S36" s="43"/>
      <c r="T36" s="16"/>
      <c r="U36" s="16"/>
      <c r="V36" s="16"/>
      <c r="W36" s="16"/>
    </row>
    <row r="37" spans="3:32" x14ac:dyDescent="0.2">
      <c r="C37" s="41"/>
      <c r="D37" s="46"/>
      <c r="E37" s="46"/>
      <c r="F37" s="46"/>
      <c r="G37" s="46"/>
      <c r="H37" s="46"/>
      <c r="I37" s="46"/>
      <c r="J37" s="1"/>
      <c r="K37" s="42"/>
      <c r="L37" s="42"/>
      <c r="M37" s="16"/>
      <c r="N37" s="43"/>
      <c r="O37" s="43"/>
      <c r="P37" s="43"/>
      <c r="Q37" s="16"/>
      <c r="R37" s="43"/>
      <c r="S37" s="43"/>
      <c r="T37" s="16"/>
      <c r="U37" s="16"/>
      <c r="V37" s="16"/>
      <c r="W37" s="16"/>
    </row>
    <row r="38" spans="3:32" x14ac:dyDescent="0.2">
      <c r="K38" s="42"/>
      <c r="L38" s="42"/>
      <c r="M38" s="16"/>
      <c r="N38" s="43"/>
      <c r="O38" s="43"/>
      <c r="P38" s="43"/>
      <c r="Q38" s="16"/>
      <c r="R38" s="43"/>
      <c r="S38" s="43"/>
      <c r="T38" s="16"/>
      <c r="U38" s="16"/>
      <c r="V38" s="16"/>
      <c r="W38" s="16"/>
    </row>
    <row r="39" spans="3:32" x14ac:dyDescent="0.2">
      <c r="D39" s="5">
        <f>D33</f>
        <v>0.51549999999999996</v>
      </c>
      <c r="E39" s="5"/>
      <c r="F39" s="5"/>
      <c r="G39" s="5"/>
      <c r="H39" s="5">
        <f>ROUND(D39-1.96*E33,2)</f>
        <v>0.18</v>
      </c>
      <c r="I39" s="5">
        <f>ROUND(D39+1.96*E33,2)</f>
        <v>0.85</v>
      </c>
      <c r="K39" s="42"/>
      <c r="L39" s="42"/>
      <c r="M39" s="16"/>
      <c r="N39" s="43"/>
      <c r="O39" s="43"/>
      <c r="P39" s="43"/>
      <c r="Q39" s="16"/>
      <c r="R39" s="43"/>
      <c r="S39" s="43"/>
      <c r="T39" s="16"/>
      <c r="U39" s="16"/>
      <c r="V39" s="16"/>
      <c r="W39" s="16"/>
    </row>
    <row r="40" spans="3:32" x14ac:dyDescent="0.2">
      <c r="D40" s="5">
        <f>D33+D34</f>
        <v>-0.43630000000000002</v>
      </c>
      <c r="E40" s="5"/>
      <c r="F40" s="5"/>
      <c r="G40" s="5"/>
      <c r="H40" s="5">
        <f>ROUND(D40-1.96*E34,2)</f>
        <v>-0.83</v>
      </c>
      <c r="I40" s="5">
        <f>ROUND(D40+1.96*E34,2)</f>
        <v>-0.04</v>
      </c>
      <c r="J40" s="5"/>
      <c r="K40" s="42"/>
      <c r="L40" s="42"/>
      <c r="M40" s="16"/>
      <c r="N40" s="43"/>
      <c r="O40" s="43"/>
      <c r="P40" s="43"/>
      <c r="Q40" s="16"/>
      <c r="R40" s="43"/>
      <c r="S40" s="43"/>
      <c r="T40" s="16"/>
      <c r="U40" s="16"/>
      <c r="V40" s="16"/>
      <c r="W40" s="16"/>
    </row>
    <row r="41" spans="3:32" x14ac:dyDescent="0.2">
      <c r="D41" s="5"/>
      <c r="E41" s="5"/>
      <c r="F41" s="5"/>
      <c r="G41" s="5"/>
      <c r="H41" s="5"/>
      <c r="I41" s="5"/>
      <c r="K41" s="42"/>
      <c r="L41" s="42"/>
      <c r="M41" s="16"/>
      <c r="N41" s="43"/>
      <c r="O41" s="43"/>
      <c r="P41" s="43"/>
      <c r="Q41" s="16"/>
      <c r="R41" s="43"/>
      <c r="S41" s="43"/>
      <c r="T41" s="16"/>
      <c r="U41" s="16"/>
      <c r="V41" s="16"/>
      <c r="W41" s="16"/>
    </row>
    <row r="42" spans="3:32" x14ac:dyDescent="0.2">
      <c r="D42" s="5"/>
      <c r="E42" s="5"/>
      <c r="F42" s="5"/>
      <c r="G42" s="5"/>
      <c r="H42" s="5"/>
      <c r="I42" s="5"/>
      <c r="K42" s="16"/>
      <c r="L42" s="16"/>
      <c r="M42" s="16"/>
      <c r="N42" s="16"/>
      <c r="O42" s="16"/>
      <c r="P42" s="16"/>
      <c r="Q42" s="16"/>
      <c r="R42" s="16"/>
      <c r="S42" s="16"/>
      <c r="T42" s="16"/>
      <c r="U42" s="16"/>
      <c r="V42" s="16"/>
      <c r="W42" s="16"/>
    </row>
    <row r="43" spans="3:32" x14ac:dyDescent="0.2">
      <c r="D43" s="5"/>
      <c r="E43" s="5"/>
      <c r="F43" s="5"/>
      <c r="G43" s="5"/>
      <c r="H43" s="5"/>
      <c r="I43" s="5"/>
    </row>
    <row r="45" spans="3:32" x14ac:dyDescent="0.2">
      <c r="C45" s="4" t="s">
        <v>83</v>
      </c>
      <c r="D45" s="4">
        <v>0.51229999999999998</v>
      </c>
      <c r="E45" s="4">
        <v>0.17319999999999999</v>
      </c>
      <c r="F45" s="4">
        <v>2.9578000000000002</v>
      </c>
      <c r="G45" s="4">
        <v>4.7000000000000002E-3</v>
      </c>
      <c r="H45" s="4">
        <v>0.1646</v>
      </c>
      <c r="I45" s="4" t="s">
        <v>133</v>
      </c>
    </row>
    <row r="46" spans="3:32" x14ac:dyDescent="0.2">
      <c r="C46" s="1" t="s">
        <v>124</v>
      </c>
      <c r="D46" s="1">
        <v>-0.94920000000000004</v>
      </c>
      <c r="E46" s="1">
        <v>0.2072</v>
      </c>
      <c r="F46" s="1">
        <v>-4.5799000000000003</v>
      </c>
      <c r="G46" s="1" t="s">
        <v>27</v>
      </c>
      <c r="H46" s="1">
        <v>-1.3652</v>
      </c>
      <c r="I46" s="1">
        <v>-0.53310000000000002</v>
      </c>
      <c r="J46" s="1" t="s">
        <v>22</v>
      </c>
    </row>
    <row r="48" spans="3:32" x14ac:dyDescent="0.2">
      <c r="D48" s="54">
        <f>D45+D46</f>
        <v>-0.43690000000000007</v>
      </c>
      <c r="H48">
        <f>D48-1.96*E46</f>
        <v>-0.84301200000000009</v>
      </c>
      <c r="I48">
        <f>D48+1.96*E46</f>
        <v>-3.0788000000000093E-2</v>
      </c>
      <c r="K48">
        <f>ROUND(H48,2)</f>
        <v>-0.84</v>
      </c>
      <c r="L48">
        <f>ROUND(I48,2)</f>
        <v>-0.03</v>
      </c>
      <c r="AF48" t="s">
        <v>127</v>
      </c>
    </row>
    <row r="64" spans="12:15" ht="17" thickBot="1" x14ac:dyDescent="0.25">
      <c r="L64" s="12"/>
      <c r="O64" s="12"/>
    </row>
    <row r="65" spans="5:36" ht="17" thickBot="1" x14ac:dyDescent="0.25">
      <c r="L65" s="76" t="s">
        <v>181</v>
      </c>
      <c r="M65" s="119" t="s">
        <v>161</v>
      </c>
      <c r="N65" s="120"/>
      <c r="O65" s="77"/>
      <c r="P65" s="119" t="s">
        <v>160</v>
      </c>
      <c r="Q65" s="120"/>
    </row>
    <row r="66" spans="5:36" ht="17" thickBot="1" x14ac:dyDescent="0.25">
      <c r="L66" s="19"/>
      <c r="M66" s="21" t="s">
        <v>41</v>
      </c>
      <c r="N66" s="21" t="s">
        <v>37</v>
      </c>
      <c r="O66" s="21"/>
      <c r="P66" s="21" t="s">
        <v>41</v>
      </c>
      <c r="Q66" s="21" t="s">
        <v>37</v>
      </c>
    </row>
    <row r="67" spans="5:36" x14ac:dyDescent="0.2">
      <c r="L67" s="72" t="s">
        <v>65</v>
      </c>
      <c r="M67" s="82">
        <v>0.51549999999999996</v>
      </c>
      <c r="N67" s="70" t="s">
        <v>157</v>
      </c>
      <c r="O67" s="72"/>
      <c r="P67" s="86">
        <v>-0.43630000000000002</v>
      </c>
      <c r="Q67" s="70" t="s">
        <v>156</v>
      </c>
    </row>
    <row r="68" spans="5:36" ht="17" thickBot="1" x14ac:dyDescent="0.25">
      <c r="L68" s="71" t="s">
        <v>162</v>
      </c>
      <c r="M68" s="82">
        <v>0.51</v>
      </c>
      <c r="N68" s="70" t="s">
        <v>132</v>
      </c>
      <c r="O68" s="70"/>
      <c r="P68" s="82">
        <v>-0.44</v>
      </c>
      <c r="Q68" s="70" t="s">
        <v>155</v>
      </c>
    </row>
    <row r="69" spans="5:36" ht="17" thickBot="1" x14ac:dyDescent="0.25">
      <c r="L69" s="72" t="s">
        <v>7</v>
      </c>
      <c r="M69" s="83">
        <v>0.51600000000000001</v>
      </c>
      <c r="N69" s="72" t="s">
        <v>159</v>
      </c>
      <c r="O69" s="72"/>
      <c r="P69" s="83">
        <v>-0.43599999999999994</v>
      </c>
      <c r="Q69" s="72" t="s">
        <v>158</v>
      </c>
      <c r="T69" s="12"/>
      <c r="U69" s="12" t="s">
        <v>110</v>
      </c>
      <c r="V69" s="12"/>
      <c r="W69" s="12" t="s">
        <v>3</v>
      </c>
      <c r="X69" s="12"/>
      <c r="Y69" s="12" t="s">
        <v>3</v>
      </c>
      <c r="Z69" s="12"/>
      <c r="AA69" t="s">
        <v>7</v>
      </c>
      <c r="AB69" s="14"/>
      <c r="AC69" s="14"/>
      <c r="AD69" s="14"/>
      <c r="AE69" s="14" t="s">
        <v>42</v>
      </c>
      <c r="AF69" s="14"/>
      <c r="AG69" s="14"/>
      <c r="AH69" s="14"/>
      <c r="AI69" t="s">
        <v>6</v>
      </c>
    </row>
    <row r="70" spans="5:36" ht="17" thickBot="1" x14ac:dyDescent="0.25">
      <c r="L70" s="72" t="s">
        <v>3</v>
      </c>
      <c r="M70" s="84">
        <v>0.51</v>
      </c>
      <c r="N70" s="73" t="s">
        <v>128</v>
      </c>
      <c r="O70" s="72"/>
      <c r="P70" s="84">
        <v>-0.27</v>
      </c>
      <c r="Q70" s="73" t="s">
        <v>130</v>
      </c>
      <c r="T70" s="18" t="s">
        <v>123</v>
      </c>
      <c r="U70" s="18" t="s">
        <v>122</v>
      </c>
      <c r="V70" s="18" t="s">
        <v>123</v>
      </c>
      <c r="W70" s="18" t="s">
        <v>122</v>
      </c>
      <c r="X70" s="12"/>
      <c r="Y70" s="18" t="s">
        <v>123</v>
      </c>
      <c r="Z70" s="12"/>
      <c r="AA70" s="18" t="s">
        <v>122</v>
      </c>
      <c r="AB70" s="12"/>
      <c r="AC70" s="24" t="s">
        <v>123</v>
      </c>
      <c r="AD70" s="12"/>
      <c r="AE70" s="24" t="s">
        <v>122</v>
      </c>
      <c r="AF70" s="12"/>
      <c r="AG70" s="24" t="s">
        <v>123</v>
      </c>
      <c r="AH70" s="12"/>
      <c r="AI70" s="18" t="s">
        <v>122</v>
      </c>
      <c r="AJ70" s="18" t="s">
        <v>123</v>
      </c>
    </row>
    <row r="71" spans="5:36" ht="17" thickBot="1" x14ac:dyDescent="0.25">
      <c r="E71" s="80">
        <v>-0.43</v>
      </c>
      <c r="F71" s="80" t="s">
        <v>178</v>
      </c>
      <c r="G71" s="80">
        <v>0.32</v>
      </c>
      <c r="H71" s="80" t="s">
        <v>177</v>
      </c>
      <c r="L71" s="72" t="s">
        <v>109</v>
      </c>
      <c r="M71" s="85">
        <v>0.32</v>
      </c>
      <c r="N71" s="81" t="s">
        <v>177</v>
      </c>
      <c r="O71" s="72"/>
      <c r="P71" s="85">
        <v>-0.43</v>
      </c>
      <c r="Q71" s="81" t="s">
        <v>178</v>
      </c>
      <c r="V71" s="12"/>
      <c r="W71" s="20" t="s">
        <v>66</v>
      </c>
      <c r="X71" s="21" t="s">
        <v>37</v>
      </c>
      <c r="Y71" s="20" t="s">
        <v>66</v>
      </c>
      <c r="Z71" s="21" t="s">
        <v>37</v>
      </c>
      <c r="AA71" s="20" t="s">
        <v>66</v>
      </c>
      <c r="AB71" s="21" t="s">
        <v>37</v>
      </c>
      <c r="AC71" s="20" t="s">
        <v>66</v>
      </c>
      <c r="AD71" s="21" t="s">
        <v>37</v>
      </c>
      <c r="AE71" s="12" t="s">
        <v>80</v>
      </c>
      <c r="AF71" s="12" t="s">
        <v>81</v>
      </c>
      <c r="AG71" s="12" t="s">
        <v>80</v>
      </c>
      <c r="AH71" s="12" t="s">
        <v>81</v>
      </c>
      <c r="AI71" s="14"/>
      <c r="AJ71" s="14"/>
    </row>
    <row r="72" spans="5:36" x14ac:dyDescent="0.2">
      <c r="L72" s="72" t="s">
        <v>179</v>
      </c>
      <c r="M72" s="84">
        <v>0.44</v>
      </c>
      <c r="O72" s="72"/>
      <c r="P72" s="84">
        <v>-0.38</v>
      </c>
      <c r="R72" s="36"/>
    </row>
    <row r="73" spans="5:36" x14ac:dyDescent="0.2">
      <c r="L73" s="72" t="s">
        <v>180</v>
      </c>
      <c r="M73" s="84">
        <v>0.39</v>
      </c>
      <c r="N73" s="72"/>
      <c r="O73" s="72"/>
      <c r="P73" s="84">
        <v>-0.34</v>
      </c>
      <c r="Q73" s="72"/>
    </row>
    <row r="74" spans="5:36" x14ac:dyDescent="0.2">
      <c r="L74" s="70" t="s">
        <v>164</v>
      </c>
      <c r="M74" s="84">
        <v>0.02</v>
      </c>
      <c r="N74" s="72"/>
      <c r="O74" s="70"/>
      <c r="P74" s="84">
        <v>-0.36</v>
      </c>
      <c r="Q74" s="72"/>
    </row>
    <row r="75" spans="5:36" x14ac:dyDescent="0.2">
      <c r="L75" s="75"/>
      <c r="M75" s="75"/>
      <c r="N75" s="75"/>
      <c r="O75" s="75"/>
      <c r="P75" s="75"/>
      <c r="Q75" s="75"/>
    </row>
    <row r="76" spans="5:36" x14ac:dyDescent="0.2">
      <c r="L76" s="70" t="s">
        <v>0</v>
      </c>
      <c r="M76" s="72" t="s">
        <v>129</v>
      </c>
      <c r="N76" s="70"/>
      <c r="O76" s="70"/>
      <c r="P76" s="72" t="s">
        <v>131</v>
      </c>
      <c r="Q76" s="72"/>
    </row>
    <row r="77" spans="5:36" ht="17" thickBot="1" x14ac:dyDescent="0.25">
      <c r="L77" s="21" t="s">
        <v>163</v>
      </c>
      <c r="M77" s="74" t="s">
        <v>134</v>
      </c>
      <c r="N77" s="21"/>
      <c r="O77" s="21"/>
      <c r="P77" s="74" t="s">
        <v>135</v>
      </c>
      <c r="Q77" s="74"/>
    </row>
  </sheetData>
  <mergeCells count="2">
    <mergeCell ref="P65:Q65"/>
    <mergeCell ref="M65:N65"/>
  </mergeCells>
  <phoneticPr fontId="9" type="noConversion"/>
  <pageMargins left="0.7" right="0.7" top="0.75" bottom="0.75" header="0.3" footer="0.3"/>
  <pageSetup orientation="portrait" horizontalDpi="0" verticalDpi="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173"/>
  <sheetViews>
    <sheetView topLeftCell="A3" workbookViewId="0">
      <selection activeCell="B20" sqref="B20"/>
    </sheetView>
  </sheetViews>
  <sheetFormatPr baseColWidth="10" defaultRowHeight="16" x14ac:dyDescent="0.2"/>
  <cols>
    <col min="1" max="1" width="5.83203125" customWidth="1"/>
    <col min="3" max="3" width="6.1640625" customWidth="1"/>
    <col min="4" max="4" width="11.33203125" bestFit="1" customWidth="1"/>
    <col min="5" max="5" width="14.33203125" customWidth="1"/>
    <col min="6" max="6" width="11" customWidth="1"/>
    <col min="7" max="7" width="11" bestFit="1" customWidth="1"/>
    <col min="8" max="8" width="11.1640625" customWidth="1"/>
    <col min="11" max="11" width="14" customWidth="1"/>
    <col min="12" max="12" width="12" customWidth="1"/>
    <col min="13" max="13" width="14" customWidth="1"/>
    <col min="14" max="14" width="13.6640625" customWidth="1"/>
    <col min="15" max="15" width="16.6640625" customWidth="1"/>
    <col min="16" max="16" width="15.6640625" customWidth="1"/>
    <col min="17" max="17" width="10.83203125" customWidth="1"/>
    <col min="18" max="18" width="15.5" customWidth="1"/>
    <col min="19" max="19" width="10.6640625" customWidth="1"/>
    <col min="21" max="21" width="10.83203125" customWidth="1"/>
    <col min="22" max="22" width="12.83203125" customWidth="1"/>
    <col min="24" max="24" width="12.1640625" customWidth="1"/>
  </cols>
  <sheetData>
    <row r="1" spans="1:55" x14ac:dyDescent="0.2">
      <c r="A1" s="1"/>
      <c r="B1" t="s">
        <v>120</v>
      </c>
    </row>
    <row r="2" spans="1:55" x14ac:dyDescent="0.2">
      <c r="B2" t="s">
        <v>104</v>
      </c>
      <c r="C2" t="s">
        <v>451</v>
      </c>
    </row>
    <row r="3" spans="1:55" x14ac:dyDescent="0.2">
      <c r="A3" s="1"/>
      <c r="B3" t="s">
        <v>1</v>
      </c>
      <c r="C3" t="s">
        <v>452</v>
      </c>
    </row>
    <row r="4" spans="1:55" x14ac:dyDescent="0.2">
      <c r="A4" s="1"/>
      <c r="B4" t="s">
        <v>103</v>
      </c>
      <c r="C4" t="s">
        <v>453</v>
      </c>
    </row>
    <row r="5" spans="1:55" x14ac:dyDescent="0.2">
      <c r="B5" t="s">
        <v>176</v>
      </c>
      <c r="C5" s="44" t="s">
        <v>454</v>
      </c>
      <c r="D5" s="44"/>
      <c r="BB5" t="s">
        <v>115</v>
      </c>
    </row>
    <row r="6" spans="1:55" x14ac:dyDescent="0.2">
      <c r="B6" t="s">
        <v>102</v>
      </c>
      <c r="C6" t="s">
        <v>455</v>
      </c>
      <c r="AS6" t="s">
        <v>111</v>
      </c>
    </row>
    <row r="7" spans="1:55" x14ac:dyDescent="0.2">
      <c r="AT7" t="s">
        <v>166</v>
      </c>
      <c r="BC7" t="s">
        <v>166</v>
      </c>
    </row>
    <row r="8" spans="1:55" x14ac:dyDescent="0.2">
      <c r="B8" t="s">
        <v>456</v>
      </c>
    </row>
    <row r="12" spans="1:55" ht="17" thickBot="1" x14ac:dyDescent="0.25">
      <c r="B12" s="31"/>
      <c r="C12" s="31"/>
      <c r="D12" s="31"/>
      <c r="E12" s="31"/>
      <c r="F12" s="31"/>
      <c r="G12" s="31"/>
      <c r="H12" s="31"/>
      <c r="I12" s="31"/>
      <c r="J12" s="31"/>
      <c r="K12" s="31"/>
      <c r="L12" s="31"/>
      <c r="M12" s="31"/>
      <c r="N12" s="31"/>
      <c r="O12" s="31"/>
      <c r="P12" s="31"/>
      <c r="Q12" s="31"/>
      <c r="R12" s="31"/>
      <c r="S12" s="31"/>
      <c r="T12" s="31"/>
      <c r="U12" s="31"/>
      <c r="V12" s="31"/>
      <c r="W12" s="31"/>
      <c r="X12" s="31"/>
      <c r="Y12" s="31"/>
      <c r="Z12" s="31"/>
      <c r="AA12" s="31"/>
      <c r="AB12" s="31"/>
      <c r="AC12" s="31"/>
      <c r="AD12" s="31"/>
      <c r="AE12" s="12"/>
      <c r="AF12" s="12"/>
      <c r="AG12" s="12"/>
      <c r="AH12" s="12"/>
    </row>
    <row r="13" spans="1:55" ht="17" thickBot="1" x14ac:dyDescent="0.25">
      <c r="B13" s="55"/>
      <c r="C13" s="55" t="s">
        <v>100</v>
      </c>
      <c r="D13" s="55"/>
      <c r="E13" s="55"/>
      <c r="F13" s="55"/>
      <c r="G13" s="55"/>
      <c r="H13" s="55"/>
      <c r="I13" s="55" t="s">
        <v>65</v>
      </c>
      <c r="J13" s="55"/>
      <c r="K13" s="55"/>
      <c r="L13" s="55"/>
      <c r="M13" s="29" t="s">
        <v>0</v>
      </c>
      <c r="N13" s="31"/>
      <c r="O13" s="31" t="s">
        <v>110</v>
      </c>
      <c r="P13" s="31"/>
      <c r="Q13" s="31" t="s">
        <v>3</v>
      </c>
      <c r="R13" s="31"/>
      <c r="S13" s="31" t="s">
        <v>3</v>
      </c>
      <c r="T13" s="31"/>
      <c r="U13" s="55" t="s">
        <v>7</v>
      </c>
      <c r="V13" s="55"/>
      <c r="W13" s="55"/>
      <c r="X13" s="55"/>
      <c r="Y13" s="55" t="s">
        <v>42</v>
      </c>
      <c r="Z13" s="55"/>
      <c r="AA13" s="55"/>
      <c r="AB13" s="55"/>
      <c r="AC13" s="55" t="s">
        <v>6</v>
      </c>
      <c r="AD13" s="55"/>
    </row>
    <row r="14" spans="1:55" ht="17" thickBot="1" x14ac:dyDescent="0.25">
      <c r="B14" s="56"/>
      <c r="C14" s="57"/>
      <c r="D14" s="57" t="s">
        <v>154</v>
      </c>
      <c r="E14" s="57"/>
      <c r="F14" s="57"/>
      <c r="G14" s="57" t="s">
        <v>153</v>
      </c>
      <c r="H14" s="57"/>
      <c r="I14" s="57" t="s">
        <v>154</v>
      </c>
      <c r="J14" s="57"/>
      <c r="K14" s="57" t="s">
        <v>153</v>
      </c>
      <c r="L14" s="57"/>
      <c r="M14" s="31" t="s">
        <v>154</v>
      </c>
      <c r="N14" s="31" t="s">
        <v>153</v>
      </c>
      <c r="O14" s="29" t="s">
        <v>154</v>
      </c>
      <c r="P14" s="29" t="s">
        <v>153</v>
      </c>
      <c r="Q14" s="29" t="s">
        <v>154</v>
      </c>
      <c r="R14" s="31"/>
      <c r="S14" s="29" t="s">
        <v>153</v>
      </c>
      <c r="T14" s="31"/>
      <c r="U14" s="29" t="s">
        <v>154</v>
      </c>
      <c r="V14" s="31"/>
      <c r="W14" s="31" t="s">
        <v>153</v>
      </c>
      <c r="X14" s="31"/>
      <c r="Y14" s="31" t="s">
        <v>154</v>
      </c>
      <c r="Z14" s="31"/>
      <c r="AA14" s="31" t="s">
        <v>153</v>
      </c>
      <c r="AB14" s="31"/>
      <c r="AC14" s="31" t="s">
        <v>154</v>
      </c>
      <c r="AD14" s="31" t="s">
        <v>153</v>
      </c>
      <c r="AF14" t="s">
        <v>168</v>
      </c>
    </row>
    <row r="15" spans="1:55" ht="33" thickBot="1" x14ac:dyDescent="0.25">
      <c r="B15" s="58" t="s">
        <v>62</v>
      </c>
      <c r="C15" s="59" t="s">
        <v>35</v>
      </c>
      <c r="D15" s="29" t="s">
        <v>63</v>
      </c>
      <c r="E15" s="29" t="s">
        <v>37</v>
      </c>
      <c r="F15" s="59" t="s">
        <v>35</v>
      </c>
      <c r="G15" s="29" t="s">
        <v>63</v>
      </c>
      <c r="H15" s="29" t="s">
        <v>37</v>
      </c>
      <c r="I15" s="59" t="s">
        <v>66</v>
      </c>
      <c r="J15" s="29" t="s">
        <v>37</v>
      </c>
      <c r="K15" s="59" t="s">
        <v>66</v>
      </c>
      <c r="L15" s="29" t="s">
        <v>37</v>
      </c>
      <c r="M15" s="60"/>
      <c r="N15" s="60"/>
      <c r="O15" s="59"/>
      <c r="P15" s="59"/>
      <c r="Q15" s="59" t="s">
        <v>66</v>
      </c>
      <c r="R15" s="29" t="s">
        <v>37</v>
      </c>
      <c r="S15" s="59" t="s">
        <v>66</v>
      </c>
      <c r="T15" s="29" t="s">
        <v>37</v>
      </c>
      <c r="U15" s="59" t="s">
        <v>66</v>
      </c>
      <c r="V15" s="29" t="s">
        <v>37</v>
      </c>
      <c r="W15" s="59" t="s">
        <v>66</v>
      </c>
      <c r="X15" s="29" t="s">
        <v>37</v>
      </c>
      <c r="Y15" s="31" t="s">
        <v>80</v>
      </c>
      <c r="Z15" s="31" t="s">
        <v>81</v>
      </c>
      <c r="AA15" s="31" t="s">
        <v>80</v>
      </c>
      <c r="AB15" s="31" t="s">
        <v>81</v>
      </c>
      <c r="AC15" s="60"/>
      <c r="AD15" s="60"/>
    </row>
    <row r="16" spans="1:55" x14ac:dyDescent="0.2">
      <c r="B16" s="61" t="s">
        <v>28</v>
      </c>
      <c r="C16" s="89">
        <v>8</v>
      </c>
      <c r="D16" s="64">
        <f>K42</f>
        <v>-0.83860000000000001</v>
      </c>
      <c r="E16" s="62" t="s">
        <v>441</v>
      </c>
      <c r="F16" s="89">
        <v>117</v>
      </c>
      <c r="G16" s="63">
        <f>K47</f>
        <v>-0.28320000000000001</v>
      </c>
      <c r="H16" s="62" t="s">
        <v>442</v>
      </c>
      <c r="I16" s="63">
        <v>-0.85</v>
      </c>
      <c r="J16" s="62" t="s">
        <v>457</v>
      </c>
      <c r="K16" s="128">
        <v>-0.41</v>
      </c>
      <c r="L16" s="62" t="s">
        <v>458</v>
      </c>
      <c r="M16" s="55"/>
      <c r="N16" s="55"/>
      <c r="O16" s="55"/>
      <c r="P16" s="55"/>
      <c r="Q16" s="55"/>
      <c r="R16" s="87"/>
      <c r="S16" s="55"/>
      <c r="T16" s="55"/>
      <c r="U16" s="65">
        <f>S24</f>
        <v>0</v>
      </c>
      <c r="V16" s="55" t="str">
        <f>CONCATENATE("[ ",AA24,", ",AB24,"]")</f>
        <v>[ 0, 0]</v>
      </c>
      <c r="W16" s="65">
        <f>U16+S29</f>
        <v>0</v>
      </c>
      <c r="X16" s="55" t="str">
        <f>CONCATENATE("[ ",AA29,", ",AB29,"]")</f>
        <v>[ 0, 0]</v>
      </c>
      <c r="Y16" s="55"/>
      <c r="Z16" s="55"/>
      <c r="AA16" s="55"/>
      <c r="AB16" s="55"/>
      <c r="AC16" s="55"/>
      <c r="AD16" s="55"/>
    </row>
    <row r="17" spans="2:55" x14ac:dyDescent="0.2">
      <c r="B17" s="61" t="s">
        <v>29</v>
      </c>
      <c r="C17" s="89">
        <v>8</v>
      </c>
      <c r="D17" s="64">
        <f t="shared" ref="D17:D20" si="0">K43</f>
        <v>-0.74550000000000005</v>
      </c>
      <c r="E17" s="62" t="s">
        <v>443</v>
      </c>
      <c r="F17" s="89">
        <v>26</v>
      </c>
      <c r="G17" s="63">
        <v>0.03</v>
      </c>
      <c r="H17" s="62" t="s">
        <v>444</v>
      </c>
      <c r="I17" s="63">
        <v>-0.71</v>
      </c>
      <c r="J17" s="62" t="s">
        <v>459</v>
      </c>
      <c r="K17" s="63">
        <v>-0.06</v>
      </c>
      <c r="L17" s="62" t="s">
        <v>460</v>
      </c>
      <c r="M17" s="55"/>
      <c r="N17" s="55"/>
      <c r="O17" s="55"/>
      <c r="P17" s="55"/>
      <c r="Q17" s="55"/>
      <c r="R17" s="87"/>
      <c r="S17" s="55"/>
      <c r="T17" s="55"/>
      <c r="U17" s="65">
        <f>$S$24+S25</f>
        <v>0</v>
      </c>
      <c r="V17" s="55" t="str">
        <f>CONCATENATE("[ ",AA25,", ",AB25,"]")</f>
        <v>[ 0, 0]</v>
      </c>
      <c r="W17" s="65">
        <f>U17+S30</f>
        <v>0</v>
      </c>
      <c r="X17" s="55" t="str">
        <f>CONCATENATE("[ ",AA30,", ",AB30,"]")</f>
        <v>[ 0, 0]</v>
      </c>
      <c r="Y17" s="55"/>
      <c r="Z17" s="55"/>
      <c r="AA17" s="55"/>
      <c r="AB17" s="55"/>
      <c r="AC17" s="55"/>
      <c r="AD17" s="55"/>
    </row>
    <row r="18" spans="2:55" x14ac:dyDescent="0.2">
      <c r="B18" s="61" t="s">
        <v>30</v>
      </c>
      <c r="C18" s="62">
        <v>4</v>
      </c>
      <c r="D18" s="64">
        <v>-0.33</v>
      </c>
      <c r="E18" s="62" t="s">
        <v>445</v>
      </c>
      <c r="F18" s="89">
        <v>20</v>
      </c>
      <c r="G18" s="63">
        <v>-0.49</v>
      </c>
      <c r="H18" s="62" t="s">
        <v>446</v>
      </c>
      <c r="I18" s="63">
        <v>-0.51</v>
      </c>
      <c r="J18" s="62" t="s">
        <v>461</v>
      </c>
      <c r="K18" s="63">
        <v>-0.56000000000000005</v>
      </c>
      <c r="L18" s="62" t="s">
        <v>462</v>
      </c>
      <c r="M18" s="55"/>
      <c r="N18" s="55"/>
      <c r="O18" s="55"/>
      <c r="P18" s="55"/>
      <c r="Q18" s="55"/>
      <c r="R18" s="87"/>
      <c r="S18" s="55"/>
      <c r="T18" s="55"/>
      <c r="U18" s="65">
        <f t="shared" ref="U18:U20" si="1">$S$24+S26</f>
        <v>0</v>
      </c>
      <c r="V18" s="55" t="str">
        <f>CONCATENATE("[ ",AA26,", ",AB26,"]")</f>
        <v>[ 0, 0]</v>
      </c>
      <c r="W18" s="65">
        <f>U18+S31</f>
        <v>0</v>
      </c>
      <c r="X18" s="55" t="str">
        <f>CONCATENATE("[ ",AA31,", ",AB31,"]")</f>
        <v>[ 0, 0]</v>
      </c>
      <c r="Y18" s="55"/>
      <c r="Z18" s="55"/>
      <c r="AA18" s="55"/>
      <c r="AB18" s="55"/>
      <c r="AC18" s="55"/>
      <c r="AD18" s="55"/>
    </row>
    <row r="19" spans="2:55" x14ac:dyDescent="0.2">
      <c r="B19" s="61" t="s">
        <v>31</v>
      </c>
      <c r="C19" s="89">
        <v>7</v>
      </c>
      <c r="D19" s="64">
        <f t="shared" si="0"/>
        <v>0.14829999999999999</v>
      </c>
      <c r="E19" s="62" t="s">
        <v>447</v>
      </c>
      <c r="F19" s="89">
        <v>19</v>
      </c>
      <c r="G19" s="63">
        <v>-0.2</v>
      </c>
      <c r="H19" s="62" t="s">
        <v>448</v>
      </c>
      <c r="I19" s="63">
        <v>0.16</v>
      </c>
      <c r="J19" s="62" t="s">
        <v>463</v>
      </c>
      <c r="K19" s="63">
        <v>-0.25</v>
      </c>
      <c r="L19" s="62" t="s">
        <v>464</v>
      </c>
      <c r="M19" s="55"/>
      <c r="N19" s="55"/>
      <c r="O19" s="55"/>
      <c r="P19" s="55"/>
      <c r="Q19" s="55"/>
      <c r="R19" s="87"/>
      <c r="S19" s="55"/>
      <c r="T19" s="55"/>
      <c r="U19" s="65">
        <f t="shared" si="1"/>
        <v>0</v>
      </c>
      <c r="V19" s="55" t="str">
        <f>CONCATENATE("[ ",AA27,", ",AB27,"]")</f>
        <v>[ 0, 0]</v>
      </c>
      <c r="W19" s="65">
        <f>U19+S32</f>
        <v>0</v>
      </c>
      <c r="X19" s="55" t="str">
        <f>CONCATENATE("[ ",AA32,", ",AB32,"]")</f>
        <v>[ 0, 0]</v>
      </c>
      <c r="Y19" s="55"/>
      <c r="Z19" s="55"/>
      <c r="AA19" s="55"/>
      <c r="AB19" s="55"/>
      <c r="AC19" s="55"/>
      <c r="AD19" s="55"/>
      <c r="AP19" t="s">
        <v>167</v>
      </c>
      <c r="AY19" t="s">
        <v>167</v>
      </c>
    </row>
    <row r="20" spans="2:55" ht="17" thickBot="1" x14ac:dyDescent="0.25">
      <c r="B20" s="66" t="s">
        <v>64</v>
      </c>
      <c r="C20" s="67">
        <v>5</v>
      </c>
      <c r="D20" s="79">
        <f t="shared" si="0"/>
        <v>-1.2158</v>
      </c>
      <c r="E20" s="67" t="s">
        <v>449</v>
      </c>
      <c r="F20" s="67">
        <v>4</v>
      </c>
      <c r="G20" s="68">
        <v>-1.9</v>
      </c>
      <c r="H20" s="67" t="s">
        <v>450</v>
      </c>
      <c r="I20" s="68">
        <f>K62</f>
        <v>-1.2059</v>
      </c>
      <c r="J20" s="67" t="s">
        <v>465</v>
      </c>
      <c r="K20" s="68">
        <v>-1.84</v>
      </c>
      <c r="L20" s="67" t="s">
        <v>466</v>
      </c>
      <c r="M20" s="31"/>
      <c r="N20" s="31"/>
      <c r="O20" s="31"/>
      <c r="P20" s="31"/>
      <c r="Q20" s="31"/>
      <c r="R20" s="31"/>
      <c r="S20" s="31"/>
      <c r="T20" s="31"/>
      <c r="U20" s="69">
        <f t="shared" si="1"/>
        <v>0</v>
      </c>
      <c r="V20" s="31" t="str">
        <f>CONCATENATE("[ ",AA28,", ",AB28,"]")</f>
        <v>[ 0, 0]</v>
      </c>
      <c r="W20" s="69">
        <f>U20+S33</f>
        <v>0</v>
      </c>
      <c r="X20" s="31" t="str">
        <f>CONCATENATE("[ ",AA33,", ",AB33,"]")</f>
        <v>[ 0, 0]</v>
      </c>
      <c r="Y20" s="31"/>
      <c r="Z20" s="31"/>
      <c r="AA20" s="31"/>
      <c r="AB20" s="31"/>
      <c r="AC20" s="31"/>
      <c r="AD20" s="31"/>
    </row>
    <row r="21" spans="2:55" x14ac:dyDescent="0.2">
      <c r="B21" s="55"/>
      <c r="C21" s="55"/>
      <c r="D21" s="55"/>
      <c r="E21" s="55"/>
      <c r="F21" s="55"/>
      <c r="G21" s="55"/>
      <c r="H21" s="55"/>
      <c r="I21" s="55"/>
      <c r="J21" s="55"/>
      <c r="K21" s="55"/>
      <c r="L21" s="55"/>
      <c r="M21" s="55"/>
      <c r="N21" s="55"/>
      <c r="O21" s="55"/>
      <c r="P21" s="55"/>
      <c r="Q21" s="55"/>
      <c r="R21" s="55"/>
      <c r="S21" s="55"/>
      <c r="T21" s="55"/>
      <c r="U21" s="55"/>
      <c r="V21" s="55"/>
      <c r="W21" s="55"/>
      <c r="X21" s="55"/>
      <c r="Y21" s="55"/>
      <c r="Z21" s="55"/>
      <c r="AA21" s="55"/>
      <c r="AB21" s="55"/>
      <c r="AC21" s="55"/>
      <c r="AD21" s="55"/>
    </row>
    <row r="22" spans="2:55" x14ac:dyDescent="0.2">
      <c r="Q22" s="45" t="s">
        <v>7</v>
      </c>
      <c r="R22" s="16"/>
      <c r="S22" s="16"/>
      <c r="T22" s="16"/>
      <c r="U22" s="16"/>
      <c r="V22" s="16"/>
      <c r="W22" s="16"/>
      <c r="X22" s="16"/>
      <c r="Y22" s="16"/>
      <c r="Z22" s="16"/>
      <c r="AA22" s="16"/>
      <c r="AB22" s="16"/>
    </row>
    <row r="23" spans="2:55" x14ac:dyDescent="0.2">
      <c r="Q23" s="1" t="s">
        <v>221</v>
      </c>
      <c r="X23" s="41" t="s">
        <v>53</v>
      </c>
      <c r="Y23" s="16"/>
      <c r="Z23" s="16"/>
      <c r="AA23" s="16"/>
      <c r="AB23" s="16"/>
    </row>
    <row r="24" spans="2:55" x14ac:dyDescent="0.2">
      <c r="Q24" s="1" t="s">
        <v>222</v>
      </c>
      <c r="R24" s="1"/>
      <c r="S24" s="1"/>
      <c r="U24" s="1">
        <v>6.96</v>
      </c>
      <c r="V24" s="1">
        <v>7.7999999999999996E-3</v>
      </c>
      <c r="W24" s="1" t="s">
        <v>76</v>
      </c>
      <c r="X24" s="16"/>
      <c r="Y24" s="16">
        <f>U16-1.96*T24</f>
        <v>0</v>
      </c>
      <c r="Z24" s="16">
        <f>U16+1.96*T24</f>
        <v>0</v>
      </c>
      <c r="AA24" s="16">
        <f>ROUND(Y24,2)</f>
        <v>0</v>
      </c>
      <c r="AB24" s="16">
        <f>ROUND(Z24,2)</f>
        <v>0</v>
      </c>
    </row>
    <row r="25" spans="2:55" x14ac:dyDescent="0.2">
      <c r="B25" t="s">
        <v>467</v>
      </c>
      <c r="Q25" s="1" t="s">
        <v>55</v>
      </c>
      <c r="R25" s="1"/>
      <c r="S25" s="1"/>
      <c r="T25" s="1"/>
      <c r="U25" s="1">
        <v>0.66930999999999996</v>
      </c>
      <c r="X25" s="16"/>
      <c r="Y25" s="16">
        <f>U17-1.96*T25</f>
        <v>0</v>
      </c>
      <c r="Z25" s="16">
        <f>U17+1.96*T25</f>
        <v>0</v>
      </c>
      <c r="AA25" s="16">
        <f t="shared" ref="AA25:AB33" si="2">ROUND(Y25,2)</f>
        <v>0</v>
      </c>
      <c r="AB25" s="16">
        <f t="shared" si="2"/>
        <v>0</v>
      </c>
    </row>
    <row r="26" spans="2:55" x14ac:dyDescent="0.2">
      <c r="Q26" s="1" t="s">
        <v>56</v>
      </c>
      <c r="R26" s="1"/>
      <c r="S26" s="1"/>
      <c r="T26" s="1"/>
      <c r="U26" s="1">
        <v>0.29099000000000003</v>
      </c>
      <c r="X26" s="16"/>
      <c r="Y26" s="16">
        <f>U18-1.96*T26</f>
        <v>0</v>
      </c>
      <c r="Z26" s="16">
        <f>U18+1.96*T26</f>
        <v>0</v>
      </c>
      <c r="AA26" s="16">
        <f t="shared" si="2"/>
        <v>0</v>
      </c>
      <c r="AB26" s="16">
        <f t="shared" si="2"/>
        <v>0</v>
      </c>
    </row>
    <row r="27" spans="2:55" x14ac:dyDescent="0.2">
      <c r="Q27" s="1" t="s">
        <v>57</v>
      </c>
      <c r="R27" s="1"/>
      <c r="S27" s="1"/>
      <c r="T27" s="1"/>
      <c r="U27" s="1">
        <v>9.3399999999999993E-3</v>
      </c>
      <c r="V27" s="1" t="s">
        <v>76</v>
      </c>
      <c r="X27" s="16"/>
      <c r="Y27" s="16">
        <f>U19-1.96*T27</f>
        <v>0</v>
      </c>
      <c r="Z27" s="16">
        <f>U19+1.96*T27</f>
        <v>0</v>
      </c>
      <c r="AA27" s="16">
        <f t="shared" si="2"/>
        <v>0</v>
      </c>
      <c r="AB27" s="16">
        <f t="shared" si="2"/>
        <v>0</v>
      </c>
    </row>
    <row r="28" spans="2:55" x14ac:dyDescent="0.2">
      <c r="Q28" s="1" t="s">
        <v>223</v>
      </c>
      <c r="R28" s="1"/>
      <c r="S28" s="1"/>
      <c r="T28" s="1"/>
      <c r="U28" s="1">
        <v>0.36125000000000002</v>
      </c>
      <c r="X28" s="16"/>
      <c r="Y28" s="16">
        <f>U20-1.96*T28</f>
        <v>0</v>
      </c>
      <c r="Z28" s="16">
        <f>U20+1.96*T28</f>
        <v>0</v>
      </c>
      <c r="AA28" s="16">
        <f t="shared" si="2"/>
        <v>0</v>
      </c>
      <c r="AB28" s="16">
        <f t="shared" si="2"/>
        <v>0</v>
      </c>
    </row>
    <row r="29" spans="2:55" x14ac:dyDescent="0.2">
      <c r="Q29" s="1" t="s">
        <v>224</v>
      </c>
      <c r="R29" s="1"/>
      <c r="S29" s="1"/>
      <c r="T29" s="1"/>
      <c r="U29" s="1">
        <v>5.0520000000000002E-2</v>
      </c>
      <c r="V29" s="1" t="s">
        <v>85</v>
      </c>
      <c r="X29" s="16"/>
      <c r="Y29" s="16">
        <f>W16-1.96*T29</f>
        <v>0</v>
      </c>
      <c r="Z29" s="16">
        <f>W16+1.96*T29</f>
        <v>0</v>
      </c>
      <c r="AA29" s="16">
        <f t="shared" si="2"/>
        <v>0</v>
      </c>
      <c r="AB29" s="16">
        <f t="shared" si="2"/>
        <v>0</v>
      </c>
    </row>
    <row r="30" spans="2:55" x14ac:dyDescent="0.2">
      <c r="Q30" s="1" t="s">
        <v>225</v>
      </c>
      <c r="R30" s="1"/>
      <c r="S30" s="1"/>
      <c r="T30" s="1"/>
      <c r="U30" s="1">
        <v>0.53019000000000005</v>
      </c>
      <c r="X30" s="16"/>
      <c r="Y30" s="16">
        <f>W17-1.96*T30</f>
        <v>0</v>
      </c>
      <c r="Z30" s="16">
        <f>W17+1.96*T30</f>
        <v>0</v>
      </c>
      <c r="AA30" s="16">
        <f t="shared" si="2"/>
        <v>0</v>
      </c>
      <c r="AB30" s="16">
        <f t="shared" si="2"/>
        <v>0</v>
      </c>
      <c r="AS30" t="s">
        <v>113</v>
      </c>
      <c r="BB30" t="s">
        <v>217</v>
      </c>
    </row>
    <row r="31" spans="2:55" x14ac:dyDescent="0.2">
      <c r="Q31" s="1" t="s">
        <v>226</v>
      </c>
      <c r="R31" s="1"/>
      <c r="S31" s="1"/>
      <c r="T31" s="1"/>
      <c r="U31" s="1">
        <v>0.49959999999999999</v>
      </c>
      <c r="X31" s="16"/>
      <c r="Y31" s="16">
        <f>W18-1.96*T31</f>
        <v>0</v>
      </c>
      <c r="Z31" s="16">
        <f>W18+1.96*T31</f>
        <v>0</v>
      </c>
      <c r="AA31" s="16">
        <f t="shared" ref="AA31" si="3">ROUND(Y31,2)</f>
        <v>0</v>
      </c>
      <c r="AB31" s="16">
        <f t="shared" ref="AB31" si="4">ROUND(Z31,2)</f>
        <v>0</v>
      </c>
      <c r="AT31" t="s">
        <v>166</v>
      </c>
      <c r="BC31" t="s">
        <v>166</v>
      </c>
    </row>
    <row r="32" spans="2:55" x14ac:dyDescent="0.2">
      <c r="Q32" s="1" t="s">
        <v>227</v>
      </c>
      <c r="R32" s="1"/>
      <c r="S32" s="1"/>
      <c r="T32" s="1"/>
      <c r="U32" s="1">
        <v>1.434E-2</v>
      </c>
      <c r="V32" s="1" t="s">
        <v>84</v>
      </c>
      <c r="X32" s="16"/>
      <c r="Y32" s="16">
        <f>W19-1.96*T32</f>
        <v>0</v>
      </c>
      <c r="Z32" s="16">
        <f>W19+1.96*T32</f>
        <v>0</v>
      </c>
      <c r="AA32" s="16">
        <f t="shared" si="2"/>
        <v>0</v>
      </c>
      <c r="AB32" s="16">
        <f t="shared" si="2"/>
        <v>0</v>
      </c>
    </row>
    <row r="33" spans="2:55" x14ac:dyDescent="0.2">
      <c r="Q33" s="1" t="s">
        <v>228</v>
      </c>
      <c r="R33" s="1"/>
      <c r="S33" s="1"/>
      <c r="T33" s="1"/>
      <c r="U33" s="1">
        <v>0.16983999999999999</v>
      </c>
      <c r="X33" s="16"/>
      <c r="Y33" s="16">
        <f>W20-1.96*T33</f>
        <v>0</v>
      </c>
      <c r="Z33" s="16">
        <f>W20+1.96*T33</f>
        <v>0</v>
      </c>
      <c r="AA33" s="16">
        <f t="shared" si="2"/>
        <v>0</v>
      </c>
      <c r="AB33" s="16">
        <f t="shared" si="2"/>
        <v>0</v>
      </c>
    </row>
    <row r="38" spans="2:55" x14ac:dyDescent="0.2">
      <c r="C38" s="16" t="s">
        <v>174</v>
      </c>
      <c r="D38" s="16"/>
      <c r="E38" s="16"/>
      <c r="F38" s="16"/>
      <c r="G38" s="16"/>
      <c r="H38" s="16"/>
      <c r="I38" s="16"/>
      <c r="J38" s="16"/>
      <c r="K38" s="16"/>
      <c r="L38" s="16"/>
      <c r="M38" s="16"/>
      <c r="N38" s="16"/>
      <c r="O38" s="16"/>
      <c r="P38" s="16"/>
      <c r="Q38" s="16"/>
      <c r="R38" s="16"/>
      <c r="S38" s="16"/>
      <c r="T38" s="16"/>
      <c r="U38" s="16"/>
      <c r="V38" s="16"/>
    </row>
    <row r="39" spans="2:55" x14ac:dyDescent="0.2">
      <c r="C39" s="16"/>
      <c r="D39" s="16"/>
      <c r="E39" s="16"/>
      <c r="F39" s="16"/>
      <c r="G39" s="16"/>
      <c r="H39" s="16"/>
      <c r="I39" s="16"/>
      <c r="J39" s="16"/>
      <c r="K39" s="16"/>
      <c r="L39" s="16"/>
      <c r="M39" s="16"/>
      <c r="N39" s="16"/>
      <c r="O39" s="16"/>
      <c r="P39" s="16"/>
      <c r="Q39" s="16"/>
      <c r="R39" s="16"/>
      <c r="S39" s="16"/>
      <c r="T39" s="16"/>
      <c r="U39" s="16"/>
      <c r="V39" s="16"/>
      <c r="AE39" t="s">
        <v>165</v>
      </c>
    </row>
    <row r="40" spans="2:55" x14ac:dyDescent="0.2">
      <c r="C40" s="16"/>
      <c r="D40" s="16"/>
      <c r="E40" s="16"/>
      <c r="F40" s="16"/>
      <c r="G40" s="16"/>
      <c r="H40" s="16"/>
      <c r="I40" s="16"/>
      <c r="J40" s="16"/>
      <c r="K40" s="16"/>
      <c r="L40" s="16"/>
      <c r="M40" s="16"/>
      <c r="N40" s="16"/>
      <c r="O40" s="16"/>
      <c r="P40" s="16"/>
      <c r="Q40" s="16"/>
      <c r="R40" s="16"/>
      <c r="S40" s="16"/>
      <c r="T40" s="16"/>
      <c r="U40" s="16"/>
      <c r="V40" s="16"/>
    </row>
    <row r="41" spans="2:55" x14ac:dyDescent="0.2">
      <c r="C41" s="16"/>
      <c r="D41" s="41" t="s">
        <v>15</v>
      </c>
      <c r="E41" s="41" t="s">
        <v>16</v>
      </c>
      <c r="F41" s="41" t="s">
        <v>17</v>
      </c>
      <c r="G41" s="41" t="s">
        <v>18</v>
      </c>
      <c r="H41" s="41" t="s">
        <v>19</v>
      </c>
      <c r="I41" s="41" t="s">
        <v>20</v>
      </c>
      <c r="J41" s="16"/>
      <c r="K41" s="16"/>
      <c r="L41" s="16"/>
      <c r="M41" s="16"/>
      <c r="N41" s="16" t="s">
        <v>77</v>
      </c>
      <c r="O41" s="16" t="s">
        <v>78</v>
      </c>
      <c r="P41" s="16"/>
      <c r="Q41" s="16"/>
      <c r="R41" s="16"/>
      <c r="S41" s="16"/>
      <c r="T41" s="16"/>
      <c r="U41" s="16"/>
      <c r="V41" s="16"/>
    </row>
    <row r="42" spans="2:55" x14ac:dyDescent="0.2">
      <c r="C42" s="41" t="s">
        <v>138</v>
      </c>
      <c r="D42" s="41">
        <v>-0.83860000000000001</v>
      </c>
      <c r="E42" s="41">
        <v>0.27679999999999999</v>
      </c>
      <c r="F42" s="41">
        <v>-3.0297999999999998</v>
      </c>
      <c r="G42" s="41">
        <v>2.8E-3</v>
      </c>
      <c r="H42" s="41">
        <v>-1.3848</v>
      </c>
      <c r="I42" s="41">
        <v>-0.2923</v>
      </c>
      <c r="J42" s="41" t="s">
        <v>76</v>
      </c>
      <c r="K42" s="42">
        <f>D42</f>
        <v>-0.83860000000000001</v>
      </c>
      <c r="L42" s="42"/>
      <c r="M42" s="16"/>
      <c r="N42" s="43">
        <f>K42-1.96*E42</f>
        <v>-1.3811279999999999</v>
      </c>
      <c r="O42" s="43">
        <f>K42+1.96*E42</f>
        <v>-0.296072</v>
      </c>
      <c r="P42" s="16"/>
      <c r="Q42" s="43">
        <f t="shared" ref="Q42:R50" si="5">ROUND(N42,2)</f>
        <v>-1.38</v>
      </c>
      <c r="R42" s="43">
        <f t="shared" si="5"/>
        <v>-0.3</v>
      </c>
      <c r="S42" s="16"/>
      <c r="T42" s="16"/>
      <c r="U42" s="16"/>
      <c r="V42" s="16"/>
    </row>
    <row r="43" spans="2:55" x14ac:dyDescent="0.2">
      <c r="C43" s="44" t="s">
        <v>139</v>
      </c>
      <c r="D43" s="44">
        <v>9.3100000000000002E-2</v>
      </c>
      <c r="E43" s="44">
        <v>0.39300000000000002</v>
      </c>
      <c r="F43" s="44">
        <v>0.23680000000000001</v>
      </c>
      <c r="G43" s="44">
        <v>0.81310000000000004</v>
      </c>
      <c r="H43" s="44" t="s">
        <v>140</v>
      </c>
      <c r="I43" s="16"/>
      <c r="J43" s="16"/>
      <c r="K43" s="42">
        <f>D42+D43</f>
        <v>-0.74550000000000005</v>
      </c>
      <c r="L43" s="42"/>
      <c r="M43" s="16"/>
      <c r="N43" s="43">
        <f t="shared" ref="N43:N51" si="6">K43-1.96*E43</f>
        <v>-1.5157799999999999</v>
      </c>
      <c r="O43" s="43">
        <f t="shared" ref="O43:O51" si="7">K43+1.96*E43</f>
        <v>2.4779999999999913E-2</v>
      </c>
      <c r="P43" s="16"/>
      <c r="Q43" s="43">
        <f t="shared" si="5"/>
        <v>-1.52</v>
      </c>
      <c r="R43" s="43">
        <f t="shared" si="5"/>
        <v>0.02</v>
      </c>
      <c r="S43" s="16"/>
      <c r="T43" s="16"/>
      <c r="U43" s="16"/>
      <c r="V43" s="16"/>
    </row>
    <row r="44" spans="2:55" x14ac:dyDescent="0.2">
      <c r="C44" s="44" t="s">
        <v>141</v>
      </c>
      <c r="D44" s="44">
        <v>0.49919999999999998</v>
      </c>
      <c r="E44" s="44">
        <v>0.48570000000000002</v>
      </c>
      <c r="F44" s="44">
        <v>1.0278</v>
      </c>
      <c r="G44" s="44">
        <v>0.30549999999999999</v>
      </c>
      <c r="H44" s="44" t="s">
        <v>142</v>
      </c>
      <c r="I44" s="16"/>
      <c r="J44" s="16"/>
      <c r="K44" s="42">
        <f>D42+D44</f>
        <v>-0.33940000000000003</v>
      </c>
      <c r="L44" s="42"/>
      <c r="M44" s="16"/>
      <c r="N44" s="43">
        <f t="shared" si="6"/>
        <v>-1.291372</v>
      </c>
      <c r="O44" s="43">
        <f t="shared" si="7"/>
        <v>0.61257200000000001</v>
      </c>
      <c r="P44" s="16"/>
      <c r="Q44" s="43">
        <f t="shared" si="5"/>
        <v>-1.29</v>
      </c>
      <c r="R44" s="43">
        <f t="shared" si="5"/>
        <v>0.61</v>
      </c>
      <c r="S44" s="16"/>
      <c r="T44" s="16"/>
      <c r="U44" s="16"/>
      <c r="V44" s="16"/>
    </row>
    <row r="45" spans="2:55" x14ac:dyDescent="0.2">
      <c r="C45" s="44" t="s">
        <v>143</v>
      </c>
      <c r="D45" s="44">
        <v>0.9869</v>
      </c>
      <c r="E45" s="44">
        <v>0.41360000000000002</v>
      </c>
      <c r="F45" s="44">
        <v>2.3862000000000001</v>
      </c>
      <c r="G45" s="44">
        <v>1.8100000000000002E-2</v>
      </c>
      <c r="H45" s="44" t="s">
        <v>144</v>
      </c>
      <c r="I45" s="44" t="s">
        <v>84</v>
      </c>
      <c r="J45" s="16"/>
      <c r="K45" s="42">
        <f>D42+D45</f>
        <v>0.14829999999999999</v>
      </c>
      <c r="L45" s="42"/>
      <c r="M45" s="16"/>
      <c r="N45" s="43">
        <f t="shared" si="6"/>
        <v>-0.66235600000000006</v>
      </c>
      <c r="O45" s="43">
        <f t="shared" si="7"/>
        <v>0.95895600000000003</v>
      </c>
      <c r="P45" s="16"/>
      <c r="Q45" s="43">
        <f t="shared" si="5"/>
        <v>-0.66</v>
      </c>
      <c r="R45" s="43">
        <f t="shared" si="5"/>
        <v>0.96</v>
      </c>
      <c r="S45" s="16"/>
      <c r="T45" s="16"/>
      <c r="U45" s="16"/>
      <c r="V45" s="16"/>
      <c r="AS45" t="s">
        <v>167</v>
      </c>
    </row>
    <row r="46" spans="2:55" x14ac:dyDescent="0.2">
      <c r="C46" s="44" t="s">
        <v>145</v>
      </c>
      <c r="D46" s="44">
        <v>-0.37719999999999998</v>
      </c>
      <c r="E46" s="44">
        <v>0.44719999999999999</v>
      </c>
      <c r="F46" s="44">
        <v>-0.84360000000000002</v>
      </c>
      <c r="G46" s="44">
        <v>0.4</v>
      </c>
      <c r="H46" s="44" t="s">
        <v>146</v>
      </c>
      <c r="I46" s="16"/>
      <c r="J46" s="16"/>
      <c r="K46" s="42">
        <f>D42+D46</f>
        <v>-1.2158</v>
      </c>
      <c r="L46" s="42"/>
      <c r="M46" s="16"/>
      <c r="N46" s="43">
        <f t="shared" si="6"/>
        <v>-2.0923119999999997</v>
      </c>
      <c r="O46" s="43">
        <f t="shared" si="7"/>
        <v>-0.33928800000000003</v>
      </c>
      <c r="P46" s="16"/>
      <c r="Q46" s="43">
        <f t="shared" si="5"/>
        <v>-2.09</v>
      </c>
      <c r="R46" s="43">
        <f t="shared" si="5"/>
        <v>-0.34</v>
      </c>
      <c r="S46" s="16"/>
      <c r="T46" s="16"/>
      <c r="U46" s="16"/>
      <c r="V46" s="16"/>
    </row>
    <row r="47" spans="2:55" x14ac:dyDescent="0.2">
      <c r="B47" t="s">
        <v>176</v>
      </c>
      <c r="C47" s="44" t="s">
        <v>175</v>
      </c>
      <c r="D47" s="44">
        <v>0.5554</v>
      </c>
      <c r="E47" s="44">
        <v>0.28910000000000002</v>
      </c>
      <c r="F47" s="44">
        <v>1.9214</v>
      </c>
      <c r="G47" s="44">
        <v>5.6300000000000003E-2</v>
      </c>
      <c r="H47" s="44" t="s">
        <v>148</v>
      </c>
      <c r="I47" s="44" t="s">
        <v>85</v>
      </c>
      <c r="J47" s="16"/>
      <c r="K47" s="42">
        <f>D42+D47</f>
        <v>-0.28320000000000001</v>
      </c>
      <c r="L47" s="42"/>
      <c r="M47" s="16"/>
      <c r="N47" s="43">
        <f t="shared" si="6"/>
        <v>-0.84983600000000004</v>
      </c>
      <c r="O47" s="43">
        <f t="shared" si="7"/>
        <v>0.28343600000000002</v>
      </c>
      <c r="P47" s="16"/>
      <c r="Q47" s="43">
        <f t="shared" si="5"/>
        <v>-0.85</v>
      </c>
      <c r="R47" s="43">
        <f t="shared" si="5"/>
        <v>0.28000000000000003</v>
      </c>
      <c r="S47" s="16"/>
      <c r="T47" s="16"/>
      <c r="U47" s="16"/>
      <c r="V47" s="16"/>
      <c r="BC47" t="s">
        <v>167</v>
      </c>
    </row>
    <row r="48" spans="2:55" x14ac:dyDescent="0.2">
      <c r="C48" s="41" t="s">
        <v>149</v>
      </c>
      <c r="D48" s="41">
        <v>0.2185</v>
      </c>
      <c r="E48" s="41">
        <v>0.4335</v>
      </c>
      <c r="F48" s="41">
        <v>0.504</v>
      </c>
      <c r="G48" s="41">
        <v>0.6149</v>
      </c>
      <c r="H48" s="41">
        <v>-0.6371</v>
      </c>
      <c r="I48" s="41">
        <v>1.0740000000000001</v>
      </c>
      <c r="J48" s="16"/>
      <c r="K48" s="42">
        <f>$K$47+D48</f>
        <v>-6.4700000000000008E-2</v>
      </c>
      <c r="L48" s="42"/>
      <c r="M48" s="16"/>
      <c r="N48" s="43">
        <f t="shared" si="6"/>
        <v>-0.91435999999999995</v>
      </c>
      <c r="O48" s="43">
        <f t="shared" si="7"/>
        <v>0.78495999999999999</v>
      </c>
      <c r="P48" s="16"/>
      <c r="Q48" s="43">
        <f t="shared" si="5"/>
        <v>-0.91</v>
      </c>
      <c r="R48" s="43">
        <f t="shared" si="5"/>
        <v>0.78</v>
      </c>
      <c r="S48" s="16"/>
      <c r="T48" s="16"/>
      <c r="U48" s="16"/>
      <c r="V48" s="16"/>
    </row>
    <row r="49" spans="3:46" x14ac:dyDescent="0.2">
      <c r="C49" s="41" t="s">
        <v>150</v>
      </c>
      <c r="D49" s="41">
        <v>-0.34749999999999998</v>
      </c>
      <c r="E49" s="41">
        <v>0.52969999999999995</v>
      </c>
      <c r="F49" s="41">
        <v>-0.65610000000000002</v>
      </c>
      <c r="G49" s="41">
        <v>0.51259999999999994</v>
      </c>
      <c r="H49" s="41">
        <v>-1.3929</v>
      </c>
      <c r="I49" s="41">
        <v>0.69789999999999996</v>
      </c>
      <c r="J49" s="16"/>
      <c r="K49" s="42">
        <f t="shared" ref="K49:K51" si="8">$K$47+D49</f>
        <v>-0.63070000000000004</v>
      </c>
      <c r="L49" s="42"/>
      <c r="M49" s="16"/>
      <c r="N49" s="43">
        <f t="shared" si="6"/>
        <v>-1.668912</v>
      </c>
      <c r="O49" s="43">
        <f t="shared" si="7"/>
        <v>0.40751199999999987</v>
      </c>
      <c r="P49" s="16"/>
      <c r="Q49" s="43">
        <f t="shared" si="5"/>
        <v>-1.67</v>
      </c>
      <c r="R49" s="43">
        <f t="shared" si="5"/>
        <v>0.41</v>
      </c>
      <c r="S49" s="16"/>
      <c r="T49" s="16"/>
      <c r="U49" s="16"/>
      <c r="V49" s="16"/>
    </row>
    <row r="50" spans="3:46" x14ac:dyDescent="0.2">
      <c r="C50" s="41" t="s">
        <v>151</v>
      </c>
      <c r="D50" s="41">
        <v>-1.0019</v>
      </c>
      <c r="E50" s="41">
        <v>0.48280000000000001</v>
      </c>
      <c r="F50" s="41">
        <v>-2.0752000000000002</v>
      </c>
      <c r="G50" s="41">
        <v>3.9399999999999998E-2</v>
      </c>
      <c r="H50" s="41">
        <v>-1.9547000000000001</v>
      </c>
      <c r="I50" s="41">
        <v>-4.9000000000000002E-2</v>
      </c>
      <c r="J50" s="41" t="s">
        <v>84</v>
      </c>
      <c r="K50" s="42">
        <f t="shared" si="8"/>
        <v>-1.2850999999999999</v>
      </c>
      <c r="L50" s="42"/>
      <c r="M50" s="16"/>
      <c r="N50" s="43">
        <f t="shared" si="6"/>
        <v>-2.2313879999999999</v>
      </c>
      <c r="O50" s="43">
        <f t="shared" si="7"/>
        <v>-0.33881199999999989</v>
      </c>
      <c r="P50" s="16"/>
      <c r="Q50" s="43">
        <f t="shared" si="5"/>
        <v>-2.23</v>
      </c>
      <c r="R50" s="43">
        <f t="shared" si="5"/>
        <v>-0.34</v>
      </c>
      <c r="S50" s="16"/>
      <c r="T50" s="16"/>
      <c r="U50" s="16"/>
      <c r="V50" s="16"/>
    </row>
    <row r="51" spans="3:46" x14ac:dyDescent="0.2">
      <c r="C51" s="41" t="s">
        <v>152</v>
      </c>
      <c r="D51" s="41">
        <v>-1.2413000000000001</v>
      </c>
      <c r="E51" s="41">
        <v>0.60109999999999997</v>
      </c>
      <c r="F51" s="41">
        <v>-2.0651000000000002</v>
      </c>
      <c r="G51" s="41">
        <v>4.0399999999999998E-2</v>
      </c>
      <c r="H51" s="41">
        <v>-2.4276</v>
      </c>
      <c r="I51" s="41">
        <v>-5.5E-2</v>
      </c>
      <c r="J51" s="41" t="s">
        <v>84</v>
      </c>
      <c r="K51" s="42">
        <f t="shared" si="8"/>
        <v>-1.5245000000000002</v>
      </c>
      <c r="L51" s="16"/>
      <c r="M51" s="16"/>
      <c r="N51" s="43">
        <f t="shared" si="6"/>
        <v>-2.7026560000000002</v>
      </c>
      <c r="O51" s="43">
        <f t="shared" si="7"/>
        <v>-0.34634400000000021</v>
      </c>
      <c r="P51" s="16"/>
      <c r="Q51" s="43">
        <f t="shared" ref="Q51" si="9">ROUND(N51,2)</f>
        <v>-2.7</v>
      </c>
      <c r="R51" s="43">
        <f t="shared" ref="R51" si="10">ROUND(O51,2)</f>
        <v>-0.35</v>
      </c>
      <c r="S51" s="16"/>
      <c r="T51" s="16"/>
      <c r="U51" s="16"/>
      <c r="V51" s="16"/>
    </row>
    <row r="54" spans="3:46" x14ac:dyDescent="0.2">
      <c r="C54" s="16" t="s">
        <v>65</v>
      </c>
      <c r="D54" s="16"/>
      <c r="E54" s="16"/>
      <c r="F54" s="16"/>
      <c r="G54" s="16"/>
      <c r="H54" s="16"/>
      <c r="I54" s="16"/>
      <c r="J54" s="16"/>
      <c r="K54" s="16"/>
      <c r="L54" s="16"/>
      <c r="M54" s="16"/>
      <c r="N54" s="16"/>
      <c r="O54" s="16"/>
    </row>
    <row r="55" spans="3:46" x14ac:dyDescent="0.2">
      <c r="C55" s="16"/>
      <c r="D55" s="16"/>
      <c r="E55" s="16"/>
      <c r="F55" s="16"/>
      <c r="G55" s="16"/>
      <c r="H55" s="16"/>
      <c r="I55" s="16"/>
      <c r="J55" s="16"/>
      <c r="K55" s="16"/>
      <c r="L55" s="16"/>
      <c r="M55" s="16"/>
      <c r="N55" s="16"/>
      <c r="O55" s="16"/>
    </row>
    <row r="56" spans="3:46" x14ac:dyDescent="0.2">
      <c r="C56" s="16"/>
      <c r="D56" s="16"/>
      <c r="E56" s="16"/>
      <c r="F56" s="16"/>
      <c r="G56" s="16"/>
      <c r="H56" s="16"/>
      <c r="I56" s="16"/>
      <c r="J56" s="16"/>
      <c r="K56" s="16"/>
      <c r="L56" s="16"/>
      <c r="M56" s="16"/>
      <c r="N56" s="16"/>
      <c r="O56" s="16"/>
      <c r="AS56" t="s">
        <v>114</v>
      </c>
    </row>
    <row r="57" spans="3:46" x14ac:dyDescent="0.2">
      <c r="C57" s="16"/>
      <c r="D57" s="41" t="s">
        <v>15</v>
      </c>
      <c r="E57" s="41" t="s">
        <v>16</v>
      </c>
      <c r="F57" s="41" t="s">
        <v>17</v>
      </c>
      <c r="G57" s="41" t="s">
        <v>18</v>
      </c>
      <c r="H57" s="41" t="s">
        <v>19</v>
      </c>
      <c r="I57" s="41" t="s">
        <v>20</v>
      </c>
      <c r="J57" s="16"/>
      <c r="K57" s="16"/>
      <c r="L57" s="16"/>
      <c r="M57" s="16"/>
      <c r="N57" s="16" t="s">
        <v>77</v>
      </c>
      <c r="O57" s="16" t="s">
        <v>78</v>
      </c>
    </row>
    <row r="58" spans="3:46" x14ac:dyDescent="0.2">
      <c r="C58" s="41" t="s">
        <v>138</v>
      </c>
      <c r="D58" s="41">
        <v>-0.84209999999999996</v>
      </c>
      <c r="E58" s="41">
        <v>0.27439999999999998</v>
      </c>
      <c r="F58" s="41">
        <v>-3.0691999999999999</v>
      </c>
      <c r="G58" s="41">
        <v>2.0999999999999999E-3</v>
      </c>
      <c r="H58" s="41">
        <v>-1.3797999999999999</v>
      </c>
      <c r="I58" s="41">
        <v>-0.30430000000000001</v>
      </c>
      <c r="J58" s="41" t="s">
        <v>76</v>
      </c>
      <c r="K58" s="42">
        <f>D58</f>
        <v>-0.84209999999999996</v>
      </c>
      <c r="L58" s="42">
        <f>ROUND(K58-1.96*E58,2)</f>
        <v>-1.38</v>
      </c>
      <c r="M58" s="42">
        <f>ROUND(K58+1.96*E58,2)</f>
        <v>-0.3</v>
      </c>
      <c r="N58" s="43">
        <f>ROUND((I32-K58),2)</f>
        <v>0.84</v>
      </c>
      <c r="O58" s="43">
        <f>I32-L58</f>
        <v>1.38</v>
      </c>
      <c r="AT58" t="s">
        <v>166</v>
      </c>
    </row>
    <row r="59" spans="3:46" x14ac:dyDescent="0.2">
      <c r="C59" s="44" t="s">
        <v>139</v>
      </c>
      <c r="D59" s="44">
        <v>0.11210000000000001</v>
      </c>
      <c r="E59" s="44">
        <v>0.38850000000000001</v>
      </c>
      <c r="F59" s="44">
        <v>0.28860000000000002</v>
      </c>
      <c r="G59" s="44">
        <v>0.77290000000000003</v>
      </c>
      <c r="H59" s="44" t="s">
        <v>169</v>
      </c>
      <c r="I59" s="16"/>
      <c r="J59" s="16"/>
      <c r="K59" s="42">
        <f>$D$58+D59</f>
        <v>-0.73</v>
      </c>
      <c r="L59" s="42">
        <f t="shared" ref="L59:L67" si="11">ROUND(K59-1.96*E59,2)</f>
        <v>-1.49</v>
      </c>
      <c r="M59" s="42">
        <f t="shared" ref="M59:M67" si="12">ROUND(K59+1.96*E59,2)</f>
        <v>0.03</v>
      </c>
      <c r="N59" s="43">
        <f>I33-K59</f>
        <v>0.73</v>
      </c>
      <c r="O59" s="43">
        <f>I33-L59</f>
        <v>1.49</v>
      </c>
    </row>
    <row r="60" spans="3:46" x14ac:dyDescent="0.2">
      <c r="C60" s="44" t="s">
        <v>141</v>
      </c>
      <c r="D60" s="44">
        <v>0.4919</v>
      </c>
      <c r="E60" s="44">
        <v>0.4834</v>
      </c>
      <c r="F60" s="44">
        <v>1.0174000000000001</v>
      </c>
      <c r="G60" s="44">
        <v>0.309</v>
      </c>
      <c r="H60" s="44" t="s">
        <v>170</v>
      </c>
      <c r="I60" s="16"/>
      <c r="J60" s="16"/>
      <c r="K60" s="42">
        <f>$D$58+D60</f>
        <v>-0.35019999999999996</v>
      </c>
      <c r="L60" s="42">
        <f t="shared" si="11"/>
        <v>-1.3</v>
      </c>
      <c r="M60" s="42">
        <f t="shared" si="12"/>
        <v>0.6</v>
      </c>
      <c r="N60" s="43">
        <f>I34-K60</f>
        <v>0.35019999999999996</v>
      </c>
      <c r="O60" s="43">
        <f>I34-L60</f>
        <v>1.3</v>
      </c>
    </row>
    <row r="61" spans="3:46" x14ac:dyDescent="0.2">
      <c r="C61" s="44" t="s">
        <v>143</v>
      </c>
      <c r="D61" s="44">
        <v>0.98770000000000002</v>
      </c>
      <c r="E61" s="44">
        <v>0.40910000000000002</v>
      </c>
      <c r="F61" s="44">
        <v>2.4144999999999999</v>
      </c>
      <c r="G61" s="44">
        <v>1.5800000000000002E-2</v>
      </c>
      <c r="H61" s="44" t="s">
        <v>171</v>
      </c>
      <c r="I61" s="16"/>
      <c r="J61" s="16"/>
      <c r="K61" s="42">
        <f>$D$58+D61</f>
        <v>0.14560000000000006</v>
      </c>
      <c r="L61" s="42">
        <f t="shared" si="11"/>
        <v>-0.66</v>
      </c>
      <c r="M61" s="42">
        <f t="shared" si="12"/>
        <v>0.95</v>
      </c>
      <c r="N61" s="43">
        <f>I35-K61</f>
        <v>-0.14560000000000006</v>
      </c>
      <c r="O61" s="43">
        <f>I35-L61</f>
        <v>0.66</v>
      </c>
    </row>
    <row r="62" spans="3:46" x14ac:dyDescent="0.2">
      <c r="C62" s="44" t="s">
        <v>145</v>
      </c>
      <c r="D62" s="44">
        <v>-0.36380000000000001</v>
      </c>
      <c r="E62" s="44">
        <v>0.4365</v>
      </c>
      <c r="F62" s="44">
        <v>-0.83340000000000003</v>
      </c>
      <c r="G62" s="44">
        <v>0.40460000000000002</v>
      </c>
      <c r="H62" s="44" t="s">
        <v>172</v>
      </c>
      <c r="I62" s="16"/>
      <c r="J62" s="16"/>
      <c r="K62" s="42">
        <f>$D$58+D62</f>
        <v>-1.2059</v>
      </c>
      <c r="L62" s="42">
        <f t="shared" si="11"/>
        <v>-2.06</v>
      </c>
      <c r="M62" s="42">
        <f t="shared" si="12"/>
        <v>-0.35</v>
      </c>
      <c r="N62" s="43">
        <f>I36-K62</f>
        <v>1.2059</v>
      </c>
      <c r="O62" s="43">
        <f>I36-L62</f>
        <v>2.06</v>
      </c>
    </row>
    <row r="63" spans="3:46" x14ac:dyDescent="0.2">
      <c r="C63" s="44" t="s">
        <v>147</v>
      </c>
      <c r="D63" s="44">
        <v>0.55569999999999997</v>
      </c>
      <c r="E63" s="44">
        <v>0.28699999999999998</v>
      </c>
      <c r="F63" s="44">
        <v>1.9360999999999999</v>
      </c>
      <c r="G63" s="44">
        <v>5.2900000000000003E-2</v>
      </c>
      <c r="H63" s="44" t="s">
        <v>173</v>
      </c>
      <c r="I63" s="44" t="s">
        <v>85</v>
      </c>
      <c r="J63" s="16"/>
      <c r="K63" s="42">
        <f>$D$58+D63</f>
        <v>-0.28639999999999999</v>
      </c>
      <c r="L63" s="42">
        <f t="shared" si="11"/>
        <v>-0.85</v>
      </c>
      <c r="M63" s="42">
        <f t="shared" si="12"/>
        <v>0.28000000000000003</v>
      </c>
      <c r="N63" s="43">
        <f>K32-K63</f>
        <v>0.28639999999999999</v>
      </c>
      <c r="O63" s="43">
        <f>K32-L63</f>
        <v>0.85</v>
      </c>
    </row>
    <row r="64" spans="3:46" x14ac:dyDescent="0.2">
      <c r="C64" s="41" t="s">
        <v>149</v>
      </c>
      <c r="D64" s="41">
        <v>0.20069999999999999</v>
      </c>
      <c r="E64" s="41">
        <v>0.42930000000000001</v>
      </c>
      <c r="F64" s="41">
        <v>0.46739999999999998</v>
      </c>
      <c r="G64" s="41">
        <v>0.64019999999999999</v>
      </c>
      <c r="H64" s="41">
        <v>-0.64070000000000005</v>
      </c>
      <c r="I64" s="41">
        <v>1.042</v>
      </c>
      <c r="J64" s="16"/>
      <c r="K64" s="42">
        <f>$K$63+D64</f>
        <v>-8.5699999999999998E-2</v>
      </c>
      <c r="L64" s="42">
        <f t="shared" si="11"/>
        <v>-0.93</v>
      </c>
      <c r="M64" s="42">
        <f t="shared" si="12"/>
        <v>0.76</v>
      </c>
      <c r="N64" s="43">
        <f>K32-K64</f>
        <v>8.5699999999999998E-2</v>
      </c>
      <c r="O64" s="43">
        <f>L64</f>
        <v>-0.93</v>
      </c>
    </row>
    <row r="65" spans="3:46" x14ac:dyDescent="0.2">
      <c r="C65" s="41" t="s">
        <v>150</v>
      </c>
      <c r="D65" s="41">
        <v>-0.33139999999999997</v>
      </c>
      <c r="E65" s="41">
        <v>0.52739999999999998</v>
      </c>
      <c r="F65" s="41">
        <v>-0.62839999999999996</v>
      </c>
      <c r="G65" s="41">
        <v>0.52969999999999995</v>
      </c>
      <c r="H65" s="41">
        <v>-1.365</v>
      </c>
      <c r="I65" s="41">
        <v>0.70220000000000005</v>
      </c>
      <c r="J65" s="16"/>
      <c r="K65" s="42">
        <f t="shared" ref="K65:K67" si="13">$K$63+D65</f>
        <v>-0.6177999999999999</v>
      </c>
      <c r="L65" s="42">
        <f t="shared" si="11"/>
        <v>-1.65</v>
      </c>
      <c r="M65" s="42">
        <f t="shared" si="12"/>
        <v>0.42</v>
      </c>
      <c r="N65" s="43">
        <f>K35-K65</f>
        <v>0.6177999999999999</v>
      </c>
      <c r="O65" s="43">
        <f>K35-L65</f>
        <v>1.65</v>
      </c>
    </row>
    <row r="66" spans="3:46" x14ac:dyDescent="0.2">
      <c r="C66" s="41" t="s">
        <v>151</v>
      </c>
      <c r="D66" s="41">
        <v>-1.0001</v>
      </c>
      <c r="E66" s="41">
        <v>0.47870000000000001</v>
      </c>
      <c r="F66" s="41">
        <v>-2.0891999999999999</v>
      </c>
      <c r="G66" s="41">
        <v>3.6700000000000003E-2</v>
      </c>
      <c r="H66" s="41">
        <v>-1.9382999999999999</v>
      </c>
      <c r="I66" s="41">
        <v>-6.1899999999999997E-2</v>
      </c>
      <c r="J66" s="41" t="s">
        <v>84</v>
      </c>
      <c r="K66" s="42">
        <f t="shared" si="13"/>
        <v>-1.2865</v>
      </c>
      <c r="L66" s="42">
        <f t="shared" si="11"/>
        <v>-2.2200000000000002</v>
      </c>
      <c r="M66" s="42">
        <f t="shared" si="12"/>
        <v>-0.35</v>
      </c>
      <c r="N66" s="43">
        <f>K36-K66</f>
        <v>1.2865</v>
      </c>
      <c r="O66" s="43">
        <f>K36-L66</f>
        <v>2.2200000000000002</v>
      </c>
    </row>
    <row r="67" spans="3:46" x14ac:dyDescent="0.2">
      <c r="C67" s="41" t="s">
        <v>152</v>
      </c>
      <c r="D67" s="41">
        <v>-1.2376</v>
      </c>
      <c r="E67" s="41">
        <v>0.59060000000000001</v>
      </c>
      <c r="F67" s="41">
        <v>-2.0956000000000001</v>
      </c>
      <c r="G67" s="41">
        <v>3.61E-2</v>
      </c>
      <c r="H67" s="41">
        <v>-2.3950999999999998</v>
      </c>
      <c r="I67" s="41">
        <v>-8.0100000000000005E-2</v>
      </c>
      <c r="J67" s="41" t="s">
        <v>84</v>
      </c>
      <c r="K67" s="42">
        <f t="shared" si="13"/>
        <v>-1.524</v>
      </c>
      <c r="L67" s="42">
        <f t="shared" si="11"/>
        <v>-2.68</v>
      </c>
      <c r="M67" s="42">
        <f t="shared" si="12"/>
        <v>-0.37</v>
      </c>
      <c r="N67" s="16"/>
      <c r="O67" s="16"/>
    </row>
    <row r="69" spans="3:46" x14ac:dyDescent="0.2">
      <c r="K69" s="5"/>
    </row>
    <row r="72" spans="3:46" x14ac:dyDescent="0.2">
      <c r="AT72" t="s">
        <v>167</v>
      </c>
    </row>
    <row r="87" spans="2:7" x14ac:dyDescent="0.2">
      <c r="B87" t="s">
        <v>28</v>
      </c>
    </row>
    <row r="88" spans="2:7" ht="17" thickBot="1" x14ac:dyDescent="0.25">
      <c r="B88" s="33"/>
      <c r="C88" s="90" t="s">
        <v>100</v>
      </c>
      <c r="D88" s="33"/>
      <c r="E88" s="33"/>
      <c r="F88" s="33"/>
      <c r="G88" s="33"/>
    </row>
    <row r="89" spans="2:7" ht="17" thickBot="1" x14ac:dyDescent="0.25">
      <c r="B89" s="32"/>
      <c r="C89" s="119" t="s">
        <v>230</v>
      </c>
      <c r="D89" s="121"/>
      <c r="E89" s="119" t="s">
        <v>231</v>
      </c>
      <c r="F89" s="121"/>
    </row>
    <row r="90" spans="2:7" ht="49" thickBot="1" x14ac:dyDescent="0.25">
      <c r="B90" s="19" t="s">
        <v>34</v>
      </c>
      <c r="C90" s="21" t="s">
        <v>63</v>
      </c>
      <c r="D90" s="21" t="s">
        <v>37</v>
      </c>
      <c r="E90" s="21" t="s">
        <v>63</v>
      </c>
      <c r="F90" s="21" t="s">
        <v>37</v>
      </c>
    </row>
    <row r="91" spans="2:7" x14ac:dyDescent="0.2">
      <c r="B91" s="22" t="s">
        <v>65</v>
      </c>
      <c r="C91" s="26">
        <f>K58</f>
        <v>-0.84209999999999996</v>
      </c>
      <c r="D91" s="17" t="str">
        <f>CONCATENATE("[ ",L58,", ",M58,"]")</f>
        <v>[ -1.38, -0.3]</v>
      </c>
      <c r="E91" s="26">
        <f>K63</f>
        <v>-0.28639999999999999</v>
      </c>
      <c r="F91" s="17" t="str">
        <f>CONCATENATE("[ ",L63,", ",M63,"]")</f>
        <v>[ -0.85, 0.28]</v>
      </c>
    </row>
    <row r="92" spans="2:7" x14ac:dyDescent="0.2">
      <c r="B92" s="22" t="s">
        <v>162</v>
      </c>
      <c r="C92" s="26">
        <f>K42</f>
        <v>-0.83860000000000001</v>
      </c>
      <c r="D92" s="17" t="str">
        <f>CONCATENATE("[ ", Q42, ", ",R42,"]")</f>
        <v>[ -1.38, -0.3]</v>
      </c>
      <c r="E92" s="26">
        <f>K47</f>
        <v>-0.28320000000000001</v>
      </c>
      <c r="F92" s="17" t="str">
        <f>CONCATENATE("[ ", Q47, ", ",R47,"]")</f>
        <v>[ -0.85, 0.28]</v>
      </c>
    </row>
    <row r="93" spans="2:7" x14ac:dyDescent="0.2">
      <c r="B93" s="22" t="s">
        <v>7</v>
      </c>
      <c r="C93" s="90">
        <f>S24</f>
        <v>0</v>
      </c>
      <c r="D93" s="90" t="str">
        <f>CONCATENATE("[ ",AA24,", ",AB24,"]")</f>
        <v>[ 0, 0]</v>
      </c>
      <c r="E93" s="93">
        <f>U16+S29</f>
        <v>0</v>
      </c>
      <c r="F93" s="90" t="str">
        <f>CONCATENATE("[ ",AA29,", ",AB29,"]")</f>
        <v>[ 0, 0]</v>
      </c>
    </row>
    <row r="94" spans="2:7" x14ac:dyDescent="0.2">
      <c r="B94" s="22" t="s">
        <v>3</v>
      </c>
      <c r="C94" s="90">
        <v>-0.95</v>
      </c>
      <c r="D94" s="92" t="s">
        <v>184</v>
      </c>
      <c r="E94" s="90">
        <v>-0.28000000000000003</v>
      </c>
      <c r="F94" s="90" t="s">
        <v>187</v>
      </c>
    </row>
    <row r="95" spans="2:7" x14ac:dyDescent="0.2">
      <c r="B95" s="22" t="s">
        <v>109</v>
      </c>
      <c r="C95" s="90">
        <v>-0.73</v>
      </c>
      <c r="D95" s="90" t="s">
        <v>185</v>
      </c>
      <c r="E95" s="90">
        <v>-0.4</v>
      </c>
      <c r="F95" s="90" t="s">
        <v>188</v>
      </c>
    </row>
    <row r="96" spans="2:7" x14ac:dyDescent="0.2">
      <c r="B96" s="22" t="s">
        <v>179</v>
      </c>
      <c r="C96" s="90">
        <v>-0.79</v>
      </c>
      <c r="E96" s="90">
        <v>-0.76</v>
      </c>
    </row>
    <row r="97" spans="1:7" x14ac:dyDescent="0.2">
      <c r="B97" s="22" t="s">
        <v>180</v>
      </c>
      <c r="C97" s="90">
        <v>-0.25</v>
      </c>
      <c r="E97" s="90">
        <v>-0.23</v>
      </c>
    </row>
    <row r="98" spans="1:7" x14ac:dyDescent="0.2">
      <c r="B98" s="94" t="s">
        <v>164</v>
      </c>
      <c r="C98" s="95">
        <v>-0.64</v>
      </c>
      <c r="D98" s="38"/>
      <c r="E98" s="95">
        <v>-0.7</v>
      </c>
      <c r="F98" s="38"/>
    </row>
    <row r="99" spans="1:7" x14ac:dyDescent="0.2">
      <c r="B99" s="17" t="s">
        <v>0</v>
      </c>
      <c r="C99" s="90" t="s">
        <v>182</v>
      </c>
      <c r="E99" s="90" t="s">
        <v>129</v>
      </c>
    </row>
    <row r="100" spans="1:7" ht="49" thickBot="1" x14ac:dyDescent="0.25">
      <c r="B100" s="21" t="s">
        <v>163</v>
      </c>
      <c r="C100" s="91" t="s">
        <v>183</v>
      </c>
      <c r="D100" s="12"/>
      <c r="E100" s="91" t="s">
        <v>186</v>
      </c>
      <c r="F100" s="12"/>
    </row>
    <row r="101" spans="1:7" x14ac:dyDescent="0.2">
      <c r="A101" s="71"/>
    </row>
    <row r="102" spans="1:7" x14ac:dyDescent="0.2">
      <c r="A102" s="71"/>
      <c r="B102" t="s">
        <v>236</v>
      </c>
    </row>
    <row r="103" spans="1:7" x14ac:dyDescent="0.2">
      <c r="A103" s="71"/>
    </row>
    <row r="104" spans="1:7" x14ac:dyDescent="0.2">
      <c r="A104" s="71"/>
      <c r="B104" t="s">
        <v>30</v>
      </c>
    </row>
    <row r="105" spans="1:7" ht="17" thickBot="1" x14ac:dyDescent="0.25">
      <c r="B105" s="33"/>
      <c r="C105" s="91" t="s">
        <v>100</v>
      </c>
      <c r="D105" s="96"/>
      <c r="E105" s="33"/>
      <c r="F105" s="33"/>
      <c r="G105" s="33"/>
    </row>
    <row r="106" spans="1:7" ht="17" thickBot="1" x14ac:dyDescent="0.25">
      <c r="B106" s="32"/>
      <c r="C106" s="122" t="s">
        <v>232</v>
      </c>
      <c r="D106" s="123"/>
      <c r="E106" s="119" t="s">
        <v>233</v>
      </c>
      <c r="F106" s="121"/>
    </row>
    <row r="107" spans="1:7" ht="49" thickBot="1" x14ac:dyDescent="0.25">
      <c r="B107" s="19" t="s">
        <v>34</v>
      </c>
      <c r="C107" s="21" t="s">
        <v>63</v>
      </c>
      <c r="D107" s="21" t="s">
        <v>37</v>
      </c>
      <c r="E107" s="21" t="s">
        <v>63</v>
      </c>
      <c r="F107" s="21" t="s">
        <v>37</v>
      </c>
    </row>
    <row r="108" spans="1:7" x14ac:dyDescent="0.2">
      <c r="B108" s="22" t="s">
        <v>65</v>
      </c>
      <c r="C108" s="26">
        <f>K60</f>
        <v>-0.35019999999999996</v>
      </c>
      <c r="D108" s="17" t="str">
        <f>CONCATENATE("[ ",L60,", ",M60,"]")</f>
        <v>[ -1.3, 0.6]</v>
      </c>
      <c r="E108" s="26">
        <f>K65</f>
        <v>-0.6177999999999999</v>
      </c>
      <c r="F108" s="17" t="str">
        <f>CONCATENATE("[ ",L65,", ",M65,"]")</f>
        <v>[ -1.65, 0.42]</v>
      </c>
    </row>
    <row r="109" spans="1:7" x14ac:dyDescent="0.2">
      <c r="B109" s="22" t="s">
        <v>162</v>
      </c>
      <c r="C109" s="26">
        <f>K44</f>
        <v>-0.33940000000000003</v>
      </c>
      <c r="D109" s="17" t="str">
        <f>CONCATENATE("[ ", Q44, ", ",R44,"]")</f>
        <v>[ -1.29, 0.61]</v>
      </c>
      <c r="E109" s="26">
        <f>K49</f>
        <v>-0.63070000000000004</v>
      </c>
      <c r="F109" s="17" t="str">
        <f>CONCATENATE("[ ", Q49, ", ",R49,"]")</f>
        <v>[ -1.67, 0.41]</v>
      </c>
    </row>
    <row r="110" spans="1:7" x14ac:dyDescent="0.2">
      <c r="B110" s="22" t="s">
        <v>7</v>
      </c>
      <c r="C110" s="90">
        <f>$S$24+S26</f>
        <v>0</v>
      </c>
      <c r="D110" s="90" t="str">
        <f>CONCATENATE("[ ",AA26,", ",AB26,"]")</f>
        <v>[ 0, 0]</v>
      </c>
      <c r="E110" s="93">
        <f>U18+S31</f>
        <v>0</v>
      </c>
      <c r="F110" s="90" t="str">
        <f>CONCATENATE("[ ",AA31,", ",AB31,"]")</f>
        <v>[ 0, 0]</v>
      </c>
    </row>
    <row r="111" spans="1:7" x14ac:dyDescent="0.2">
      <c r="B111" s="22" t="s">
        <v>3</v>
      </c>
      <c r="C111" s="90">
        <v>-0.13</v>
      </c>
      <c r="D111" s="92" t="s">
        <v>199</v>
      </c>
      <c r="E111" s="90">
        <v>-0.13</v>
      </c>
      <c r="F111" s="90" t="s">
        <v>203</v>
      </c>
    </row>
    <row r="112" spans="1:7" x14ac:dyDescent="0.2">
      <c r="B112" s="22" t="s">
        <v>109</v>
      </c>
      <c r="C112" s="90">
        <v>-0.45</v>
      </c>
      <c r="D112" s="90" t="s">
        <v>200</v>
      </c>
      <c r="E112" s="90">
        <v>-0.2</v>
      </c>
      <c r="F112" s="90" t="s">
        <v>204</v>
      </c>
    </row>
    <row r="113" spans="2:34" x14ac:dyDescent="0.2">
      <c r="B113" s="22" t="s">
        <v>179</v>
      </c>
      <c r="C113" s="90">
        <v>-0.32</v>
      </c>
      <c r="E113" s="90">
        <v>-0.28999999999999998</v>
      </c>
    </row>
    <row r="114" spans="2:34" x14ac:dyDescent="0.2">
      <c r="B114" s="22" t="s">
        <v>180</v>
      </c>
      <c r="C114" s="90">
        <v>-0.12</v>
      </c>
      <c r="E114" s="90">
        <v>-0.11</v>
      </c>
    </row>
    <row r="115" spans="2:34" x14ac:dyDescent="0.2">
      <c r="B115" s="94" t="s">
        <v>164</v>
      </c>
      <c r="C115" s="95">
        <v>-1.1299999999999999</v>
      </c>
      <c r="D115" s="38"/>
      <c r="E115" s="95">
        <v>-0.56000000000000005</v>
      </c>
      <c r="F115" s="38"/>
    </row>
    <row r="116" spans="2:34" x14ac:dyDescent="0.2">
      <c r="B116" s="17" t="s">
        <v>0</v>
      </c>
      <c r="C116" s="90" t="s">
        <v>197</v>
      </c>
      <c r="E116" s="90" t="s">
        <v>201</v>
      </c>
    </row>
    <row r="117" spans="2:34" ht="49" thickBot="1" x14ac:dyDescent="0.25">
      <c r="B117" s="21" t="s">
        <v>163</v>
      </c>
      <c r="C117" s="91" t="s">
        <v>198</v>
      </c>
      <c r="D117" s="12"/>
      <c r="E117" s="91" t="s">
        <v>202</v>
      </c>
      <c r="F117" s="12"/>
    </row>
    <row r="119" spans="2:34" x14ac:dyDescent="0.2">
      <c r="B119" t="s">
        <v>237</v>
      </c>
    </row>
    <row r="121" spans="2:34" ht="17" thickBot="1" x14ac:dyDescent="0.25">
      <c r="B121" s="33" t="s">
        <v>234</v>
      </c>
      <c r="C121" s="90" t="s">
        <v>100</v>
      </c>
      <c r="D121" s="33"/>
      <c r="E121" s="33"/>
      <c r="F121" s="33"/>
      <c r="G121" s="33"/>
    </row>
    <row r="122" spans="2:34" ht="17" thickBot="1" x14ac:dyDescent="0.25">
      <c r="B122" s="32"/>
      <c r="C122" s="119" t="s">
        <v>230</v>
      </c>
      <c r="D122" s="121"/>
      <c r="E122" s="119" t="s">
        <v>235</v>
      </c>
      <c r="F122" s="121"/>
    </row>
    <row r="123" spans="2:34" ht="49" thickBot="1" x14ac:dyDescent="0.25">
      <c r="B123" s="19" t="s">
        <v>34</v>
      </c>
      <c r="C123" s="21" t="s">
        <v>63</v>
      </c>
      <c r="D123" s="21" t="s">
        <v>37</v>
      </c>
      <c r="E123" s="21" t="s">
        <v>63</v>
      </c>
      <c r="F123" s="21" t="s">
        <v>37</v>
      </c>
    </row>
    <row r="124" spans="2:34" x14ac:dyDescent="0.2">
      <c r="B124" s="22" t="s">
        <v>65</v>
      </c>
      <c r="C124" s="26">
        <f>K59</f>
        <v>-0.73</v>
      </c>
      <c r="D124" s="17" t="str">
        <f>CONCATENATE("[ ",L59,", ",M59,"]")</f>
        <v>[ -1.49, 0.03]</v>
      </c>
      <c r="E124" s="26">
        <f>K64</f>
        <v>-8.5699999999999998E-2</v>
      </c>
      <c r="F124" s="17" t="str">
        <f>CONCATENATE("[ ",L64,", ",M64,"]")</f>
        <v>[ -0.93, 0.76]</v>
      </c>
    </row>
    <row r="125" spans="2:34" x14ac:dyDescent="0.2">
      <c r="B125" s="22" t="s">
        <v>162</v>
      </c>
      <c r="C125" s="26">
        <f>K43</f>
        <v>-0.74550000000000005</v>
      </c>
      <c r="D125" s="17" t="str">
        <f>CONCATENATE("[ ", Q43, ", ",R43,"]")</f>
        <v>[ -1.52, 0.02]</v>
      </c>
      <c r="E125" s="26">
        <f>K48</f>
        <v>-6.4700000000000008E-2</v>
      </c>
      <c r="F125" s="17" t="str">
        <f>CONCATENATE("[ ", Q48, ", ",R48,"]")</f>
        <v>[ -0.91, 0.78]</v>
      </c>
      <c r="G125" s="26"/>
      <c r="H125" s="17"/>
      <c r="I125" s="26"/>
      <c r="J125" s="17"/>
      <c r="K125" s="26"/>
      <c r="L125" s="17"/>
      <c r="M125" s="90"/>
      <c r="N125" s="90"/>
      <c r="O125" s="90"/>
      <c r="P125" s="90"/>
      <c r="Q125" s="90"/>
      <c r="R125" s="92"/>
      <c r="S125" s="90"/>
      <c r="T125" s="90"/>
      <c r="U125" s="90"/>
      <c r="V125" s="90"/>
      <c r="W125" s="90"/>
      <c r="X125" s="90"/>
      <c r="Y125" s="90"/>
      <c r="Z125" s="90"/>
      <c r="AA125" s="93"/>
      <c r="AB125" s="90"/>
      <c r="AC125" s="90"/>
      <c r="AD125" s="90"/>
      <c r="AE125" s="90"/>
      <c r="AF125" s="90"/>
      <c r="AG125" s="90"/>
      <c r="AH125" s="90"/>
    </row>
    <row r="126" spans="2:34" x14ac:dyDescent="0.2">
      <c r="B126" s="22" t="s">
        <v>7</v>
      </c>
      <c r="C126" s="90">
        <f>$S$24+S25</f>
        <v>0</v>
      </c>
      <c r="D126" s="90" t="str">
        <f>CONCATENATE("[ ",AA25,", ",AB25,"]")</f>
        <v>[ 0, 0]</v>
      </c>
      <c r="E126" s="93">
        <f>U17+S30</f>
        <v>0</v>
      </c>
      <c r="F126" s="90" t="str">
        <f>CONCATENATE("[ ",AA30,", ",AB30,"]")</f>
        <v>[ 0, 0]</v>
      </c>
      <c r="M126" s="90"/>
      <c r="N126" s="90"/>
      <c r="O126" s="90"/>
      <c r="P126" s="90"/>
      <c r="Q126" s="90"/>
      <c r="R126" s="92"/>
      <c r="S126" s="90"/>
      <c r="T126" s="90"/>
      <c r="U126" s="90"/>
      <c r="V126" s="90"/>
      <c r="W126" s="90"/>
      <c r="X126" s="90"/>
      <c r="Y126" s="90"/>
      <c r="Z126" s="90"/>
      <c r="AA126" s="93"/>
      <c r="AB126" s="90"/>
      <c r="AC126" s="90"/>
      <c r="AD126" s="90"/>
      <c r="AE126" s="90"/>
      <c r="AF126" s="90"/>
      <c r="AG126" s="90"/>
      <c r="AH126" s="90"/>
    </row>
    <row r="127" spans="2:34" x14ac:dyDescent="0.2">
      <c r="B127" s="22" t="s">
        <v>3</v>
      </c>
      <c r="C127" s="90">
        <v>-0.67</v>
      </c>
      <c r="D127" s="92" t="s">
        <v>191</v>
      </c>
      <c r="E127" s="90">
        <v>0.03</v>
      </c>
      <c r="F127" s="90" t="s">
        <v>195</v>
      </c>
      <c r="U127" s="90"/>
      <c r="V127" s="90"/>
      <c r="W127" s="90"/>
      <c r="X127" s="90"/>
      <c r="Y127" s="90"/>
      <c r="Z127" s="90"/>
      <c r="AA127" s="93"/>
      <c r="AB127" s="90"/>
      <c r="AC127" s="90"/>
      <c r="AD127" s="90"/>
      <c r="AE127" s="90"/>
      <c r="AF127" s="90"/>
      <c r="AG127" s="90"/>
      <c r="AH127" s="90"/>
    </row>
    <row r="128" spans="2:34" x14ac:dyDescent="0.2">
      <c r="B128" s="22" t="s">
        <v>109</v>
      </c>
      <c r="C128" s="90">
        <v>-0.71</v>
      </c>
      <c r="D128" s="90" t="s">
        <v>192</v>
      </c>
      <c r="E128" s="90">
        <v>0.04</v>
      </c>
      <c r="F128" s="90" t="s">
        <v>196</v>
      </c>
      <c r="Q128" s="90"/>
      <c r="R128" s="92"/>
      <c r="S128" s="90"/>
      <c r="T128" s="90"/>
      <c r="U128" s="90"/>
      <c r="V128" s="90"/>
      <c r="W128" s="90"/>
      <c r="X128" s="90"/>
      <c r="Y128" s="90"/>
      <c r="Z128" s="90"/>
      <c r="AA128" s="93"/>
      <c r="AB128" s="90"/>
      <c r="AC128" s="90"/>
      <c r="AD128" s="90"/>
      <c r="AE128" s="90"/>
      <c r="AF128" s="90"/>
      <c r="AG128" s="90"/>
      <c r="AH128" s="90"/>
    </row>
    <row r="129" spans="2:34" x14ac:dyDescent="0.2">
      <c r="B129" s="22" t="s">
        <v>179</v>
      </c>
      <c r="C129" s="90">
        <v>-0.7</v>
      </c>
      <c r="E129" s="90">
        <v>-0.67</v>
      </c>
      <c r="I129" s="26"/>
      <c r="J129" s="17"/>
      <c r="K129" s="26"/>
      <c r="L129" s="17"/>
      <c r="M129" s="90"/>
      <c r="N129" s="90"/>
      <c r="O129" s="90"/>
      <c r="P129" s="90"/>
      <c r="Q129" s="90"/>
      <c r="R129" s="92"/>
      <c r="S129" s="90"/>
      <c r="T129" s="90"/>
      <c r="U129" s="90"/>
      <c r="V129" s="90"/>
      <c r="W129" s="90"/>
      <c r="X129" s="90"/>
      <c r="Y129" s="90"/>
      <c r="Z129" s="90"/>
      <c r="AA129" s="93"/>
      <c r="AB129" s="90"/>
      <c r="AC129" s="90"/>
      <c r="AD129" s="90"/>
      <c r="AE129" s="90"/>
      <c r="AF129" s="90"/>
      <c r="AG129" s="90"/>
      <c r="AH129" s="90"/>
    </row>
    <row r="130" spans="2:34" x14ac:dyDescent="0.2">
      <c r="B130" s="22" t="s">
        <v>180</v>
      </c>
      <c r="C130" s="90">
        <v>0.02</v>
      </c>
      <c r="E130" s="90">
        <v>0.02</v>
      </c>
      <c r="G130" s="26"/>
      <c r="H130" s="17"/>
      <c r="I130" s="26"/>
      <c r="J130" s="17"/>
      <c r="K130" s="26"/>
      <c r="L130" s="17"/>
      <c r="M130" s="90"/>
      <c r="N130" s="90"/>
      <c r="O130" s="90"/>
      <c r="P130" s="90"/>
      <c r="Q130" s="90"/>
      <c r="R130" s="92"/>
      <c r="S130" s="90"/>
      <c r="T130" s="90"/>
      <c r="U130" s="90"/>
      <c r="V130" s="90"/>
      <c r="W130" s="90"/>
      <c r="X130" s="90"/>
      <c r="Y130" s="90"/>
      <c r="Z130" s="90"/>
      <c r="AA130" s="93"/>
      <c r="AB130" s="90"/>
      <c r="AC130" s="90"/>
      <c r="AD130" s="90"/>
      <c r="AE130" s="90"/>
      <c r="AF130" s="90"/>
      <c r="AG130" s="90"/>
      <c r="AH130" s="90"/>
    </row>
    <row r="131" spans="2:34" x14ac:dyDescent="0.2">
      <c r="B131" s="94" t="s">
        <v>164</v>
      </c>
      <c r="C131" s="95">
        <v>-0.32</v>
      </c>
      <c r="D131" s="38"/>
      <c r="E131" s="95">
        <v>0.02</v>
      </c>
      <c r="F131" s="97"/>
      <c r="G131" s="26"/>
      <c r="H131" s="17"/>
      <c r="I131" s="26"/>
      <c r="J131" s="17"/>
      <c r="K131" s="26"/>
      <c r="L131" s="17"/>
      <c r="M131" s="90"/>
      <c r="N131" s="90"/>
      <c r="O131" s="90"/>
      <c r="P131" s="90"/>
      <c r="Q131" s="90"/>
      <c r="R131" s="92"/>
      <c r="S131" s="90"/>
      <c r="T131" s="90"/>
      <c r="U131" s="90"/>
      <c r="V131" s="90"/>
      <c r="W131" s="90"/>
      <c r="X131" s="90"/>
      <c r="Y131" s="90"/>
      <c r="Z131" s="90"/>
      <c r="AA131" s="93"/>
      <c r="AB131" s="90"/>
      <c r="AC131" s="90"/>
      <c r="AD131" s="90"/>
      <c r="AE131" s="90"/>
      <c r="AF131" s="90"/>
      <c r="AG131" s="90"/>
      <c r="AH131" s="90"/>
    </row>
    <row r="132" spans="2:34" x14ac:dyDescent="0.2">
      <c r="B132" s="17" t="s">
        <v>0</v>
      </c>
      <c r="C132" s="90" t="s">
        <v>189</v>
      </c>
      <c r="E132" s="90" t="s">
        <v>193</v>
      </c>
      <c r="Z132" s="90"/>
      <c r="AA132" s="93"/>
      <c r="AB132" s="90"/>
      <c r="AC132" s="90"/>
      <c r="AD132" s="90"/>
      <c r="AE132" s="90"/>
      <c r="AF132" s="90"/>
      <c r="AG132" s="90"/>
      <c r="AH132" s="90"/>
    </row>
    <row r="133" spans="2:34" ht="49" thickBot="1" x14ac:dyDescent="0.25">
      <c r="B133" s="21" t="s">
        <v>163</v>
      </c>
      <c r="C133" s="91" t="s">
        <v>190</v>
      </c>
      <c r="D133" s="12"/>
      <c r="E133" s="91" t="s">
        <v>194</v>
      </c>
      <c r="F133" s="12"/>
    </row>
    <row r="135" spans="2:34" x14ac:dyDescent="0.2">
      <c r="B135" t="s">
        <v>238</v>
      </c>
    </row>
    <row r="137" spans="2:34" x14ac:dyDescent="0.2">
      <c r="B137" t="s">
        <v>31</v>
      </c>
    </row>
    <row r="138" spans="2:34" ht="17" thickBot="1" x14ac:dyDescent="0.25">
      <c r="B138" s="33"/>
      <c r="C138" s="90" t="s">
        <v>100</v>
      </c>
      <c r="D138" s="33"/>
      <c r="E138" s="33"/>
      <c r="F138" s="33"/>
      <c r="G138" s="33"/>
      <c r="H138" s="33"/>
      <c r="I138" s="90" t="s">
        <v>65</v>
      </c>
      <c r="J138" s="33"/>
      <c r="K138" s="33"/>
      <c r="L138" s="33"/>
      <c r="M138" s="21" t="s">
        <v>0</v>
      </c>
      <c r="N138" s="91"/>
      <c r="O138" s="91" t="s">
        <v>110</v>
      </c>
      <c r="P138" s="91"/>
      <c r="Q138" s="91" t="s">
        <v>3</v>
      </c>
      <c r="R138" s="91"/>
      <c r="S138" s="91" t="s">
        <v>3</v>
      </c>
      <c r="T138" s="91"/>
      <c r="U138" s="90" t="s">
        <v>109</v>
      </c>
      <c r="V138" s="33"/>
      <c r="W138" s="33"/>
      <c r="X138" s="33"/>
      <c r="Y138" s="90" t="s">
        <v>7</v>
      </c>
      <c r="Z138" s="33"/>
      <c r="AA138" s="33"/>
      <c r="AB138" s="33"/>
      <c r="AC138" s="90" t="s">
        <v>42</v>
      </c>
      <c r="AD138" s="33"/>
      <c r="AE138" s="33"/>
      <c r="AF138" s="33"/>
      <c r="AG138" s="90" t="s">
        <v>6</v>
      </c>
      <c r="AH138" s="33"/>
    </row>
    <row r="139" spans="2:34" ht="17" thickBot="1" x14ac:dyDescent="0.25">
      <c r="B139" s="32"/>
      <c r="C139" s="119" t="s">
        <v>239</v>
      </c>
      <c r="D139" s="121"/>
      <c r="E139" s="119" t="s">
        <v>240</v>
      </c>
      <c r="F139" s="121"/>
      <c r="I139" s="78" t="s">
        <v>154</v>
      </c>
      <c r="J139" s="78"/>
      <c r="K139" s="78" t="s">
        <v>153</v>
      </c>
      <c r="L139" s="78"/>
      <c r="M139" s="91" t="s">
        <v>154</v>
      </c>
      <c r="N139" s="91" t="s">
        <v>153</v>
      </c>
      <c r="O139" s="21" t="s">
        <v>154</v>
      </c>
      <c r="P139" s="21" t="s">
        <v>153</v>
      </c>
      <c r="Q139" s="21" t="s">
        <v>154</v>
      </c>
      <c r="R139" s="91"/>
      <c r="S139" s="21" t="s">
        <v>153</v>
      </c>
      <c r="T139" s="91"/>
      <c r="U139" s="21" t="s">
        <v>154</v>
      </c>
      <c r="V139" s="91"/>
      <c r="W139" s="91" t="s">
        <v>153</v>
      </c>
      <c r="X139" s="91"/>
      <c r="Y139" s="21" t="s">
        <v>154</v>
      </c>
      <c r="Z139" s="91"/>
      <c r="AA139" s="91" t="s">
        <v>153</v>
      </c>
      <c r="AB139" s="91"/>
      <c r="AC139" s="91" t="s">
        <v>154</v>
      </c>
      <c r="AD139" s="91"/>
      <c r="AE139" s="91" t="s">
        <v>153</v>
      </c>
      <c r="AF139" s="91"/>
      <c r="AG139" s="91" t="s">
        <v>154</v>
      </c>
      <c r="AH139" s="91" t="s">
        <v>153</v>
      </c>
    </row>
    <row r="140" spans="2:34" ht="49" thickBot="1" x14ac:dyDescent="0.25">
      <c r="B140" s="19" t="s">
        <v>34</v>
      </c>
      <c r="C140" s="21" t="s">
        <v>63</v>
      </c>
      <c r="D140" s="21" t="s">
        <v>37</v>
      </c>
      <c r="E140" s="21" t="s">
        <v>63</v>
      </c>
      <c r="F140" s="21" t="s">
        <v>37</v>
      </c>
      <c r="I140" s="20" t="s">
        <v>66</v>
      </c>
      <c r="J140" s="21" t="s">
        <v>37</v>
      </c>
      <c r="K140" s="20" t="s">
        <v>66</v>
      </c>
      <c r="L140" s="21" t="s">
        <v>37</v>
      </c>
      <c r="M140" s="91"/>
      <c r="N140" s="91"/>
      <c r="O140" s="20"/>
      <c r="P140" s="20"/>
      <c r="Q140" s="20" t="s">
        <v>66</v>
      </c>
      <c r="R140" s="21" t="s">
        <v>37</v>
      </c>
      <c r="S140" s="20" t="s">
        <v>66</v>
      </c>
      <c r="T140" s="21" t="s">
        <v>37</v>
      </c>
      <c r="U140" s="20" t="s">
        <v>66</v>
      </c>
      <c r="V140" s="21" t="s">
        <v>37</v>
      </c>
      <c r="W140" s="20" t="s">
        <v>66</v>
      </c>
      <c r="X140" s="21" t="s">
        <v>37</v>
      </c>
      <c r="Y140" s="20" t="s">
        <v>66</v>
      </c>
      <c r="Z140" s="21" t="s">
        <v>37</v>
      </c>
      <c r="AA140" s="20" t="s">
        <v>66</v>
      </c>
      <c r="AB140" s="21" t="s">
        <v>37</v>
      </c>
      <c r="AC140" s="91" t="s">
        <v>80</v>
      </c>
      <c r="AD140" s="91" t="s">
        <v>81</v>
      </c>
      <c r="AE140" s="91" t="s">
        <v>80</v>
      </c>
      <c r="AF140" s="91" t="s">
        <v>81</v>
      </c>
      <c r="AG140" s="91"/>
      <c r="AH140" s="91"/>
    </row>
    <row r="141" spans="2:34" x14ac:dyDescent="0.2">
      <c r="B141" s="22" t="s">
        <v>65</v>
      </c>
      <c r="C141" s="26">
        <f>K61</f>
        <v>0.14560000000000006</v>
      </c>
      <c r="D141" s="17" t="str">
        <f>CONCATENATE("[ ",L61,", ",M61,"]")</f>
        <v>[ -0.66, 0.95]</v>
      </c>
      <c r="E141" s="26">
        <f>K66</f>
        <v>-1.2865</v>
      </c>
      <c r="F141" s="17" t="str">
        <f>CONCATENATE("[ ",L66,", ",M66,"]")</f>
        <v>[ -2.22, -0.35]</v>
      </c>
    </row>
    <row r="142" spans="2:34" x14ac:dyDescent="0.2">
      <c r="B142" s="22" t="s">
        <v>162</v>
      </c>
      <c r="C142" s="26">
        <f>K45</f>
        <v>0.14829999999999999</v>
      </c>
      <c r="D142" s="17" t="str">
        <f>CONCATENATE("[ ", Q45, ", ",R45,"]")</f>
        <v>[ -0.66, 0.96]</v>
      </c>
      <c r="E142" s="26">
        <f>K50</f>
        <v>-1.2850999999999999</v>
      </c>
      <c r="F142" s="17" t="str">
        <f>CONCATENATE("[ ", Q50, ", ",R50,"]")</f>
        <v>[ -2.23, -0.34]</v>
      </c>
    </row>
    <row r="143" spans="2:34" x14ac:dyDescent="0.2">
      <c r="B143" s="22" t="s">
        <v>7</v>
      </c>
      <c r="C143" s="90">
        <f>$S$24+S27</f>
        <v>0</v>
      </c>
      <c r="D143" s="90" t="str">
        <f>CONCATENATE("[ ",AA27,", ",AB27,"]")</f>
        <v>[ 0, 0]</v>
      </c>
      <c r="E143" s="93">
        <f>U19+S32</f>
        <v>0</v>
      </c>
      <c r="F143" s="90" t="str">
        <f>CONCATENATE("[ ",AA32,", ",AB32,"]")</f>
        <v>[ 0, 0]</v>
      </c>
    </row>
    <row r="144" spans="2:34" x14ac:dyDescent="0.2">
      <c r="B144" s="22" t="s">
        <v>3</v>
      </c>
      <c r="C144" s="90">
        <v>0.15</v>
      </c>
      <c r="D144" s="92" t="s">
        <v>207</v>
      </c>
      <c r="E144" s="90">
        <v>-0.32</v>
      </c>
      <c r="F144" s="90" t="s">
        <v>211</v>
      </c>
    </row>
    <row r="145" spans="2:8" x14ac:dyDescent="0.2">
      <c r="B145" s="22" t="s">
        <v>109</v>
      </c>
      <c r="C145" s="90">
        <v>0.18</v>
      </c>
      <c r="D145" s="90" t="s">
        <v>208</v>
      </c>
      <c r="E145" s="90">
        <v>-0.43</v>
      </c>
      <c r="F145" s="90" t="s">
        <v>212</v>
      </c>
    </row>
    <row r="146" spans="2:8" x14ac:dyDescent="0.2">
      <c r="B146" s="22" t="s">
        <v>179</v>
      </c>
      <c r="C146" s="101">
        <v>0.12</v>
      </c>
      <c r="D146" s="16"/>
      <c r="E146" s="101">
        <v>0.1</v>
      </c>
      <c r="F146" s="16"/>
      <c r="G146" t="s">
        <v>243</v>
      </c>
    </row>
    <row r="147" spans="2:8" x14ac:dyDescent="0.2">
      <c r="B147" s="22" t="s">
        <v>180</v>
      </c>
      <c r="C147" s="90">
        <v>-0.28000000000000003</v>
      </c>
      <c r="E147" s="90">
        <v>-0.25</v>
      </c>
    </row>
    <row r="148" spans="2:8" x14ac:dyDescent="0.2">
      <c r="B148" s="94" t="s">
        <v>164</v>
      </c>
      <c r="C148" s="95">
        <v>0.09</v>
      </c>
      <c r="D148" s="38"/>
      <c r="E148" s="95">
        <v>-1.03</v>
      </c>
      <c r="F148" s="38"/>
    </row>
    <row r="149" spans="2:8" x14ac:dyDescent="0.2">
      <c r="B149" s="17" t="s">
        <v>0</v>
      </c>
      <c r="C149" s="90" t="s">
        <v>205</v>
      </c>
      <c r="D149" s="90" t="s">
        <v>209</v>
      </c>
    </row>
    <row r="150" spans="2:8" ht="49" thickBot="1" x14ac:dyDescent="0.25">
      <c r="B150" s="21" t="s">
        <v>163</v>
      </c>
      <c r="C150" s="91" t="s">
        <v>206</v>
      </c>
      <c r="D150" s="91" t="s">
        <v>210</v>
      </c>
      <c r="E150" s="12"/>
      <c r="F150" s="12"/>
    </row>
    <row r="152" spans="2:8" x14ac:dyDescent="0.2">
      <c r="B152" t="s">
        <v>244</v>
      </c>
    </row>
    <row r="158" spans="2:8" x14ac:dyDescent="0.2">
      <c r="B158" t="s">
        <v>38</v>
      </c>
    </row>
    <row r="159" spans="2:8" ht="17" thickBot="1" x14ac:dyDescent="0.25">
      <c r="B159" s="33"/>
      <c r="C159" s="90" t="s">
        <v>100</v>
      </c>
      <c r="D159" s="33"/>
      <c r="E159" s="33"/>
      <c r="F159" s="33"/>
      <c r="G159" s="33"/>
      <c r="H159" s="33"/>
    </row>
    <row r="160" spans="2:8" ht="17" thickBot="1" x14ac:dyDescent="0.25">
      <c r="B160" s="32"/>
      <c r="C160" s="119" t="s">
        <v>232</v>
      </c>
      <c r="D160" s="121"/>
      <c r="E160" s="119" t="s">
        <v>241</v>
      </c>
      <c r="F160" s="121"/>
    </row>
    <row r="161" spans="2:6" ht="49" thickBot="1" x14ac:dyDescent="0.25">
      <c r="B161" s="19" t="s">
        <v>34</v>
      </c>
      <c r="C161" s="21" t="s">
        <v>63</v>
      </c>
      <c r="D161" s="21" t="s">
        <v>37</v>
      </c>
      <c r="E161" s="21" t="s">
        <v>63</v>
      </c>
      <c r="F161" s="21" t="s">
        <v>37</v>
      </c>
    </row>
    <row r="162" spans="2:6" x14ac:dyDescent="0.2">
      <c r="B162" s="22" t="s">
        <v>65</v>
      </c>
      <c r="C162" s="98">
        <f>K62</f>
        <v>-1.2059</v>
      </c>
      <c r="D162" s="70" t="str">
        <f>CONCATENATE("[ ",L62,", ",M62,"]")</f>
        <v>[ -2.06, -0.35]</v>
      </c>
      <c r="E162" s="98">
        <f>K67</f>
        <v>-1.524</v>
      </c>
      <c r="F162" s="70" t="str">
        <f>CONCATENATE("[ ",L67,", ",M67,"]")</f>
        <v>[ -2.68, -0.37]</v>
      </c>
    </row>
    <row r="163" spans="2:6" x14ac:dyDescent="0.2">
      <c r="B163" s="22" t="s">
        <v>162</v>
      </c>
      <c r="C163" s="98">
        <f>K46</f>
        <v>-1.2158</v>
      </c>
      <c r="D163" s="70" t="str">
        <f>CONCATENATE("[ ", Q46, ", ",R46,"]")</f>
        <v>[ -2.09, -0.34]</v>
      </c>
      <c r="E163" s="98">
        <f>K51</f>
        <v>-1.5245000000000002</v>
      </c>
      <c r="F163" s="70" t="str">
        <f>CONCATENATE("[ ", Q51, ", ",R51,"]")</f>
        <v>[ -2.7, -0.35]</v>
      </c>
    </row>
    <row r="164" spans="2:6" x14ac:dyDescent="0.2">
      <c r="B164" s="22" t="s">
        <v>7</v>
      </c>
      <c r="C164" s="99">
        <f>$S$24+S28</f>
        <v>0</v>
      </c>
      <c r="D164" s="99" t="str">
        <f>CONCATENATE("[ ",AA28,", ",AB28,"]")</f>
        <v>[ 0, 0]</v>
      </c>
      <c r="E164" s="100">
        <f>U20+S33</f>
        <v>0</v>
      </c>
      <c r="F164" s="99" t="str">
        <f>CONCATENATE("[ ",AA33,", ",AB33,"]")</f>
        <v>[ 0, 0]</v>
      </c>
    </row>
    <row r="165" spans="2:6" x14ac:dyDescent="0.2">
      <c r="B165" s="22" t="s">
        <v>3</v>
      </c>
      <c r="C165" s="99">
        <v>-1.33</v>
      </c>
      <c r="D165" s="99" t="s">
        <v>215</v>
      </c>
      <c r="E165" s="99">
        <v>-1.9</v>
      </c>
      <c r="F165" s="99" t="s">
        <v>219</v>
      </c>
    </row>
    <row r="166" spans="2:6" x14ac:dyDescent="0.2">
      <c r="B166" s="22" t="s">
        <v>109</v>
      </c>
      <c r="C166" s="99">
        <v>-1.17</v>
      </c>
      <c r="D166" s="99" t="s">
        <v>218</v>
      </c>
      <c r="E166" s="99">
        <v>-1.89</v>
      </c>
      <c r="F166" s="99" t="s">
        <v>220</v>
      </c>
    </row>
    <row r="167" spans="2:6" x14ac:dyDescent="0.2">
      <c r="B167" s="22" t="s">
        <v>179</v>
      </c>
      <c r="C167" s="99">
        <v>-1.18</v>
      </c>
      <c r="E167" s="99">
        <v>-1.1499999999999999</v>
      </c>
      <c r="F167" s="36"/>
    </row>
    <row r="168" spans="2:6" x14ac:dyDescent="0.2">
      <c r="B168" s="22" t="s">
        <v>180</v>
      </c>
      <c r="C168" s="99">
        <v>-1.85</v>
      </c>
      <c r="E168" s="99">
        <v>-1.82</v>
      </c>
      <c r="F168" s="36"/>
    </row>
    <row r="169" spans="2:6" x14ac:dyDescent="0.2">
      <c r="B169" s="94" t="s">
        <v>164</v>
      </c>
      <c r="C169" s="95">
        <v>-0.97</v>
      </c>
      <c r="D169" s="38"/>
      <c r="E169" s="95">
        <v>-1.73</v>
      </c>
      <c r="F169" s="38"/>
    </row>
    <row r="170" spans="2:6" x14ac:dyDescent="0.2">
      <c r="B170" s="17" t="s">
        <v>0</v>
      </c>
      <c r="C170" s="99" t="s">
        <v>213</v>
      </c>
      <c r="E170" s="99" t="s">
        <v>216</v>
      </c>
      <c r="F170" s="36"/>
    </row>
    <row r="171" spans="2:6" ht="49" thickBot="1" x14ac:dyDescent="0.25">
      <c r="B171" s="21" t="s">
        <v>163</v>
      </c>
      <c r="C171" s="91" t="s">
        <v>214</v>
      </c>
      <c r="D171" s="12"/>
      <c r="E171" s="91" t="s">
        <v>198</v>
      </c>
      <c r="F171" s="12"/>
    </row>
    <row r="173" spans="2:6" x14ac:dyDescent="0.2">
      <c r="B173" t="s">
        <v>242</v>
      </c>
    </row>
  </sheetData>
  <mergeCells count="10">
    <mergeCell ref="C160:D160"/>
    <mergeCell ref="E160:F160"/>
    <mergeCell ref="C139:D139"/>
    <mergeCell ref="E139:F139"/>
    <mergeCell ref="E89:F89"/>
    <mergeCell ref="C89:D89"/>
    <mergeCell ref="C106:D106"/>
    <mergeCell ref="E106:F106"/>
    <mergeCell ref="C122:D122"/>
    <mergeCell ref="E122:F122"/>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F31"/>
  <sheetViews>
    <sheetView workbookViewId="0">
      <selection activeCell="D15" sqref="D15"/>
    </sheetView>
  </sheetViews>
  <sheetFormatPr baseColWidth="10" defaultRowHeight="16" x14ac:dyDescent="0.2"/>
  <cols>
    <col min="1" max="1" width="5.83203125" customWidth="1"/>
    <col min="5" max="5" width="4.5" customWidth="1"/>
    <col min="7" max="7" width="9.83203125" customWidth="1"/>
    <col min="10" max="10" width="11.6640625" customWidth="1"/>
    <col min="13" max="13" width="14" customWidth="1"/>
    <col min="14" max="14" width="4.5" customWidth="1"/>
    <col min="15" max="15" width="14" customWidth="1"/>
    <col min="16" max="16" width="13.5" customWidth="1"/>
    <col min="17" max="17" width="16.6640625" customWidth="1"/>
    <col min="18" max="18" width="15.6640625" customWidth="1"/>
    <col min="19" max="19" width="10.83203125" customWidth="1"/>
    <col min="20" max="20" width="15.5" customWidth="1"/>
    <col min="21" max="21" width="10.6640625" customWidth="1"/>
    <col min="23" max="23" width="10.83203125" customWidth="1"/>
    <col min="24" max="24" width="12.83203125" customWidth="1"/>
    <col min="26" max="26" width="12.1640625" customWidth="1"/>
  </cols>
  <sheetData>
    <row r="2" spans="1:32" x14ac:dyDescent="0.2">
      <c r="B2" t="s">
        <v>104</v>
      </c>
      <c r="C2" t="s">
        <v>468</v>
      </c>
      <c r="P2" s="1"/>
      <c r="Q2" s="1"/>
      <c r="R2" s="1"/>
      <c r="S2" s="1"/>
      <c r="T2" s="1"/>
      <c r="U2" s="1"/>
    </row>
    <row r="3" spans="1:32" x14ac:dyDescent="0.2">
      <c r="A3" s="1"/>
      <c r="B3" t="s">
        <v>469</v>
      </c>
      <c r="C3" t="s">
        <v>470</v>
      </c>
      <c r="O3" s="1"/>
      <c r="P3" s="1"/>
      <c r="Q3" s="1"/>
      <c r="R3" s="1"/>
      <c r="S3" s="1"/>
      <c r="T3" s="1"/>
      <c r="U3" s="1"/>
      <c r="V3" s="1"/>
      <c r="W3" s="5"/>
      <c r="X3" s="5"/>
      <c r="Z3" s="28"/>
      <c r="AA3" s="28"/>
      <c r="AC3" s="28"/>
      <c r="AD3" s="28"/>
    </row>
    <row r="4" spans="1:32" x14ac:dyDescent="0.2">
      <c r="B4" t="s">
        <v>103</v>
      </c>
      <c r="C4" t="s">
        <v>471</v>
      </c>
      <c r="O4" s="1"/>
      <c r="P4" s="4"/>
      <c r="Q4" s="4"/>
      <c r="R4" s="4"/>
      <c r="S4" s="4"/>
      <c r="T4" s="4"/>
      <c r="U4" s="4"/>
      <c r="W4" s="5"/>
      <c r="X4" s="5"/>
      <c r="Z4" s="28"/>
      <c r="AA4" s="28"/>
      <c r="AC4" s="28"/>
      <c r="AD4" s="28"/>
    </row>
    <row r="5" spans="1:32" x14ac:dyDescent="0.2">
      <c r="A5" s="1"/>
      <c r="B5" t="s">
        <v>472</v>
      </c>
      <c r="C5" t="s">
        <v>473</v>
      </c>
      <c r="O5" s="1"/>
      <c r="P5" s="4"/>
      <c r="Q5" s="4"/>
      <c r="R5" s="4"/>
      <c r="S5" s="4"/>
      <c r="T5" s="4"/>
      <c r="W5" s="5"/>
      <c r="X5" s="5"/>
      <c r="Z5" s="28"/>
      <c r="AA5" s="28"/>
      <c r="AC5" s="28"/>
      <c r="AD5" s="28"/>
    </row>
    <row r="6" spans="1:32" x14ac:dyDescent="0.2">
      <c r="A6" s="1"/>
      <c r="B6" t="s">
        <v>2</v>
      </c>
      <c r="C6" t="s">
        <v>474</v>
      </c>
      <c r="O6" s="1"/>
      <c r="P6" s="1"/>
      <c r="Q6" s="1"/>
      <c r="R6" s="1"/>
      <c r="S6" s="1"/>
      <c r="T6" s="1"/>
      <c r="U6" s="1"/>
      <c r="W6" s="5"/>
      <c r="X6" s="5"/>
      <c r="Z6" s="28"/>
      <c r="AA6" s="28"/>
      <c r="AC6" s="28"/>
      <c r="AD6" s="28"/>
    </row>
    <row r="7" spans="1:32" x14ac:dyDescent="0.2">
      <c r="O7" s="1"/>
      <c r="P7" s="1"/>
      <c r="Q7" s="1"/>
      <c r="R7" s="1"/>
      <c r="S7" s="1"/>
      <c r="T7" s="1"/>
      <c r="U7" s="1"/>
      <c r="V7" s="1"/>
      <c r="W7" s="5"/>
      <c r="X7" s="5"/>
      <c r="Z7" s="28"/>
      <c r="AA7" s="28"/>
      <c r="AC7" s="28"/>
      <c r="AD7" s="28"/>
    </row>
    <row r="8" spans="1:32" x14ac:dyDescent="0.2">
      <c r="B8" t="s">
        <v>475</v>
      </c>
      <c r="C8" s="2"/>
      <c r="O8" s="1"/>
      <c r="P8" s="1"/>
      <c r="Q8" s="1"/>
      <c r="R8" s="1"/>
      <c r="S8" s="1"/>
      <c r="T8" s="1"/>
      <c r="U8" s="1"/>
      <c r="W8" s="5"/>
      <c r="X8" s="5"/>
      <c r="Z8" s="28"/>
      <c r="AA8" s="28"/>
      <c r="AC8" s="28"/>
      <c r="AD8" s="28"/>
    </row>
    <row r="9" spans="1:32" x14ac:dyDescent="0.2">
      <c r="O9" s="1"/>
      <c r="P9" s="4"/>
      <c r="Q9" s="4"/>
      <c r="R9" s="4"/>
      <c r="S9" s="4"/>
      <c r="U9" s="4"/>
      <c r="W9" s="5"/>
      <c r="X9" s="5"/>
      <c r="Z9" s="28"/>
      <c r="AA9" s="28"/>
      <c r="AC9" s="28"/>
      <c r="AD9" s="28"/>
    </row>
    <row r="10" spans="1:32" ht="17" thickBot="1" x14ac:dyDescent="0.25">
      <c r="D10" s="12"/>
      <c r="E10" s="12"/>
      <c r="F10" s="12"/>
      <c r="G10" s="12"/>
      <c r="H10" s="12"/>
      <c r="I10" s="12"/>
      <c r="J10" s="12"/>
      <c r="K10" s="12"/>
      <c r="L10" s="12"/>
      <c r="M10" s="12"/>
      <c r="N10" s="12"/>
      <c r="O10" s="12"/>
      <c r="P10" s="12"/>
      <c r="Q10" s="12"/>
      <c r="R10" s="12"/>
      <c r="S10" s="12"/>
      <c r="T10" s="12"/>
      <c r="U10" s="12"/>
      <c r="V10" s="12"/>
      <c r="W10" s="12"/>
      <c r="X10" s="12"/>
      <c r="Y10" s="12"/>
      <c r="Z10" s="12"/>
      <c r="AA10" s="12"/>
      <c r="AB10" s="12"/>
      <c r="AC10" s="12"/>
      <c r="AD10" s="12"/>
      <c r="AE10" s="12"/>
      <c r="AF10" s="12"/>
    </row>
    <row r="11" spans="1:32" ht="17" thickBot="1" x14ac:dyDescent="0.25">
      <c r="E11" t="s">
        <v>162</v>
      </c>
      <c r="L11" t="s">
        <v>65</v>
      </c>
      <c r="Q11" s="29" t="s">
        <v>0</v>
      </c>
      <c r="R11" s="12"/>
      <c r="S11" s="12" t="s">
        <v>3</v>
      </c>
      <c r="T11" s="12"/>
      <c r="U11" s="12" t="s">
        <v>3</v>
      </c>
      <c r="V11" s="12"/>
      <c r="W11" t="s">
        <v>7</v>
      </c>
      <c r="AA11" t="s">
        <v>42</v>
      </c>
      <c r="AE11" t="s">
        <v>6</v>
      </c>
    </row>
    <row r="12" spans="1:32" ht="17" thickBot="1" x14ac:dyDescent="0.25">
      <c r="D12" s="32"/>
      <c r="E12" s="18" t="s">
        <v>60</v>
      </c>
      <c r="F12" s="18"/>
      <c r="G12" s="18"/>
      <c r="H12" s="18" t="s">
        <v>61</v>
      </c>
      <c r="I12" s="18"/>
      <c r="J12" s="18"/>
      <c r="K12" s="18"/>
      <c r="L12" s="18" t="s">
        <v>60</v>
      </c>
      <c r="M12" s="18"/>
      <c r="N12" s="18"/>
      <c r="O12" s="18" t="s">
        <v>61</v>
      </c>
      <c r="P12" s="18"/>
      <c r="Q12" s="12" t="s">
        <v>60</v>
      </c>
      <c r="R12" s="12" t="s">
        <v>61</v>
      </c>
      <c r="S12" s="29" t="s">
        <v>60</v>
      </c>
      <c r="T12" s="12"/>
      <c r="U12" s="29" t="s">
        <v>61</v>
      </c>
      <c r="V12" s="12"/>
      <c r="W12" s="29" t="s">
        <v>60</v>
      </c>
      <c r="X12" s="12"/>
      <c r="Y12" s="12" t="s">
        <v>61</v>
      </c>
      <c r="Z12" s="12"/>
      <c r="AA12" s="12" t="s">
        <v>60</v>
      </c>
      <c r="AB12" s="12"/>
      <c r="AC12" s="12" t="s">
        <v>61</v>
      </c>
      <c r="AD12" s="12"/>
      <c r="AE12" s="12" t="s">
        <v>60</v>
      </c>
      <c r="AF12" s="12" t="s">
        <v>61</v>
      </c>
    </row>
    <row r="13" spans="1:32" ht="33" thickBot="1" x14ac:dyDescent="0.25">
      <c r="D13" s="19" t="s">
        <v>62</v>
      </c>
      <c r="E13" s="20" t="s">
        <v>35</v>
      </c>
      <c r="F13" s="21" t="s">
        <v>63</v>
      </c>
      <c r="G13" s="21"/>
      <c r="H13" s="20" t="s">
        <v>35</v>
      </c>
      <c r="I13" s="21" t="s">
        <v>63</v>
      </c>
      <c r="J13" s="20"/>
      <c r="K13" s="21"/>
      <c r="L13" s="20" t="s">
        <v>66</v>
      </c>
      <c r="M13" s="21" t="s">
        <v>37</v>
      </c>
      <c r="N13" s="21"/>
      <c r="O13" s="20" t="s">
        <v>66</v>
      </c>
      <c r="P13" s="21" t="s">
        <v>37</v>
      </c>
      <c r="Q13" s="14"/>
      <c r="R13" s="14"/>
      <c r="S13" s="20" t="s">
        <v>66</v>
      </c>
      <c r="T13" s="21" t="s">
        <v>37</v>
      </c>
      <c r="U13" s="20" t="s">
        <v>66</v>
      </c>
      <c r="V13" s="21" t="s">
        <v>37</v>
      </c>
      <c r="W13" s="20" t="s">
        <v>66</v>
      </c>
      <c r="X13" s="21" t="s">
        <v>37</v>
      </c>
      <c r="Y13" s="20" t="s">
        <v>66</v>
      </c>
      <c r="Z13" s="21" t="s">
        <v>37</v>
      </c>
      <c r="AA13" s="12" t="s">
        <v>80</v>
      </c>
      <c r="AB13" s="12" t="s">
        <v>81</v>
      </c>
      <c r="AC13" s="12" t="s">
        <v>80</v>
      </c>
      <c r="AD13" s="12" t="s">
        <v>81</v>
      </c>
      <c r="AE13" s="14"/>
      <c r="AF13" s="14"/>
    </row>
    <row r="14" spans="1:32" x14ac:dyDescent="0.2">
      <c r="D14" s="22" t="s">
        <v>28</v>
      </c>
      <c r="E14" s="17">
        <v>101</v>
      </c>
      <c r="F14" s="17">
        <v>-0.27</v>
      </c>
      <c r="G14" s="17" t="s">
        <v>485</v>
      </c>
      <c r="H14" s="17">
        <v>24</v>
      </c>
      <c r="I14" s="17">
        <v>-0.52</v>
      </c>
      <c r="J14" s="17" t="s">
        <v>486</v>
      </c>
      <c r="K14" s="17">
        <v>101</v>
      </c>
      <c r="L14" s="25">
        <v>-0.66</v>
      </c>
      <c r="M14" s="17" t="s">
        <v>476</v>
      </c>
      <c r="N14" s="17">
        <v>24</v>
      </c>
      <c r="O14" s="26">
        <v>-0.01</v>
      </c>
      <c r="P14" s="17" t="s">
        <v>477</v>
      </c>
      <c r="W14" s="5"/>
      <c r="Y14" s="5"/>
    </row>
    <row r="15" spans="1:32" x14ac:dyDescent="0.2">
      <c r="D15" s="22" t="s">
        <v>29</v>
      </c>
      <c r="E15" s="17">
        <v>26</v>
      </c>
      <c r="F15" s="17">
        <v>-0.01</v>
      </c>
      <c r="G15" s="17" t="s">
        <v>487</v>
      </c>
      <c r="H15" s="17">
        <v>7</v>
      </c>
      <c r="I15" s="17">
        <v>-0.77</v>
      </c>
      <c r="J15" s="17" t="s">
        <v>488</v>
      </c>
      <c r="K15" s="17">
        <v>26</v>
      </c>
      <c r="L15" s="26">
        <v>-0.12</v>
      </c>
      <c r="M15" s="17" t="s">
        <v>478</v>
      </c>
      <c r="N15" s="17">
        <v>7</v>
      </c>
      <c r="O15" s="26">
        <v>-0.62</v>
      </c>
      <c r="P15" s="17" t="s">
        <v>479</v>
      </c>
      <c r="W15" s="5"/>
      <c r="Y15" s="5"/>
    </row>
    <row r="16" spans="1:32" x14ac:dyDescent="0.2">
      <c r="D16" s="22" t="s">
        <v>30</v>
      </c>
      <c r="E16" s="17">
        <v>24</v>
      </c>
      <c r="F16" s="17">
        <v>-0.46</v>
      </c>
      <c r="G16" s="17" t="s">
        <v>489</v>
      </c>
      <c r="H16" s="17">
        <v>0</v>
      </c>
      <c r="I16" s="17"/>
      <c r="J16" s="17"/>
      <c r="K16" s="17">
        <v>24</v>
      </c>
      <c r="L16" s="26">
        <v>-0.53</v>
      </c>
      <c r="M16" s="17" t="s">
        <v>480</v>
      </c>
      <c r="N16" s="17">
        <v>0</v>
      </c>
      <c r="W16" s="5"/>
    </row>
    <row r="17" spans="4:32" x14ac:dyDescent="0.2">
      <c r="D17" s="22" t="s">
        <v>31</v>
      </c>
      <c r="E17" s="17">
        <v>19</v>
      </c>
      <c r="F17" s="17">
        <v>-0.19</v>
      </c>
      <c r="G17" s="17" t="s">
        <v>490</v>
      </c>
      <c r="H17" s="17">
        <v>7</v>
      </c>
      <c r="I17" s="17">
        <v>0.12</v>
      </c>
      <c r="J17" s="17" t="s">
        <v>491</v>
      </c>
      <c r="K17" s="17">
        <v>19</v>
      </c>
      <c r="L17" s="17">
        <v>-0.27</v>
      </c>
      <c r="M17" s="17" t="s">
        <v>481</v>
      </c>
      <c r="N17" s="17">
        <v>7</v>
      </c>
      <c r="O17" s="26">
        <v>0.21</v>
      </c>
      <c r="P17" s="17" t="s">
        <v>482</v>
      </c>
      <c r="W17" s="5"/>
      <c r="Y17" s="5"/>
    </row>
    <row r="18" spans="4:32" ht="17" thickBot="1" x14ac:dyDescent="0.25">
      <c r="D18" s="23" t="s">
        <v>64</v>
      </c>
      <c r="E18" s="112">
        <v>3</v>
      </c>
      <c r="F18" s="24">
        <v>-2.57</v>
      </c>
      <c r="G18" s="24" t="s">
        <v>492</v>
      </c>
      <c r="H18" s="112">
        <v>6</v>
      </c>
      <c r="I18" s="24">
        <v>-0.99</v>
      </c>
      <c r="J18" s="24" t="s">
        <v>493</v>
      </c>
      <c r="K18" s="24">
        <v>3</v>
      </c>
      <c r="L18" s="27">
        <v>-2.16</v>
      </c>
      <c r="M18" s="112" t="s">
        <v>483</v>
      </c>
      <c r="N18" s="24">
        <v>6</v>
      </c>
      <c r="O18" s="27">
        <v>-0.8</v>
      </c>
      <c r="P18" s="112" t="s">
        <v>484</v>
      </c>
      <c r="Q18" s="12"/>
      <c r="R18" s="12"/>
      <c r="S18" s="12"/>
      <c r="T18" s="12"/>
      <c r="U18" s="12"/>
      <c r="V18" s="12"/>
      <c r="W18" s="30"/>
      <c r="X18" s="12"/>
      <c r="Y18" s="30"/>
      <c r="Z18" s="12"/>
      <c r="AA18" s="12"/>
      <c r="AB18" s="12"/>
      <c r="AC18" s="12"/>
      <c r="AD18" s="12"/>
      <c r="AE18" s="31"/>
      <c r="AF18" s="31"/>
    </row>
    <row r="21" spans="4:32" x14ac:dyDescent="0.2">
      <c r="T21" s="1"/>
      <c r="U21" s="1"/>
      <c r="V21" s="1"/>
      <c r="W21" s="1"/>
      <c r="X21" s="1"/>
      <c r="Y21" s="1"/>
      <c r="Z21" s="1"/>
    </row>
    <row r="22" spans="4:32" x14ac:dyDescent="0.2">
      <c r="T22" s="1"/>
      <c r="U22" s="1"/>
      <c r="V22" s="1"/>
      <c r="W22" s="1"/>
      <c r="X22" s="1"/>
      <c r="Y22" s="1"/>
    </row>
    <row r="23" spans="4:32" x14ac:dyDescent="0.2">
      <c r="T23" s="1"/>
      <c r="U23" s="1"/>
      <c r="V23" s="1"/>
      <c r="W23" s="1"/>
      <c r="X23" s="1"/>
    </row>
    <row r="24" spans="4:32" x14ac:dyDescent="0.2">
      <c r="T24" s="1"/>
      <c r="U24" s="1"/>
      <c r="V24" s="1"/>
      <c r="W24" s="1"/>
      <c r="X24" s="1"/>
    </row>
    <row r="25" spans="4:32" x14ac:dyDescent="0.2">
      <c r="T25" s="1"/>
      <c r="U25" s="1"/>
      <c r="V25" s="1"/>
      <c r="W25" s="1"/>
      <c r="X25" s="1"/>
    </row>
    <row r="26" spans="4:32" x14ac:dyDescent="0.2">
      <c r="T26" s="1"/>
      <c r="U26" s="1"/>
      <c r="V26" s="1"/>
      <c r="W26" s="1"/>
      <c r="X26" s="1"/>
    </row>
    <row r="27" spans="4:32" x14ac:dyDescent="0.2">
      <c r="T27" s="1"/>
      <c r="U27" s="1"/>
      <c r="V27" s="1"/>
      <c r="W27" s="1"/>
      <c r="X27" s="1"/>
    </row>
    <row r="28" spans="4:32" x14ac:dyDescent="0.2">
      <c r="T28" s="1"/>
      <c r="U28" s="1"/>
      <c r="V28" s="1"/>
      <c r="W28" s="1"/>
      <c r="X28" s="1"/>
    </row>
    <row r="29" spans="4:32" x14ac:dyDescent="0.2">
      <c r="T29" s="1"/>
      <c r="U29" s="1"/>
      <c r="V29" s="1"/>
      <c r="W29" s="1"/>
      <c r="X29" s="1"/>
    </row>
    <row r="30" spans="4:32" x14ac:dyDescent="0.2">
      <c r="T30" s="1"/>
      <c r="U30" s="1"/>
      <c r="V30" s="1"/>
      <c r="W30" s="1"/>
      <c r="X30" s="1"/>
    </row>
    <row r="31" spans="4:32" x14ac:dyDescent="0.2">
      <c r="T31" s="1"/>
      <c r="U31" s="1"/>
      <c r="V31" s="1"/>
      <c r="W31" s="1"/>
      <c r="X31" s="1"/>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C171"/>
  <sheetViews>
    <sheetView topLeftCell="A3" workbookViewId="0">
      <selection activeCell="H17" sqref="H17"/>
    </sheetView>
  </sheetViews>
  <sheetFormatPr baseColWidth="10" defaultRowHeight="16" x14ac:dyDescent="0.2"/>
  <cols>
    <col min="1" max="1" width="5.83203125" customWidth="1"/>
    <col min="3" max="3" width="6.1640625" customWidth="1"/>
    <col min="4" max="4" width="17.33203125" customWidth="1"/>
    <col min="5" max="5" width="14.33203125" customWidth="1"/>
    <col min="6" max="6" width="11" customWidth="1"/>
    <col min="7" max="7" width="11" bestFit="1" customWidth="1"/>
    <col min="8" max="8" width="11.1640625" customWidth="1"/>
    <col min="11" max="11" width="14" customWidth="1"/>
    <col min="12" max="12" width="12" customWidth="1"/>
    <col min="13" max="13" width="14" customWidth="1"/>
    <col min="14" max="14" width="13.6640625" customWidth="1"/>
    <col min="15" max="15" width="16.6640625" customWidth="1"/>
    <col min="16" max="16" width="15.6640625" customWidth="1"/>
    <col min="17" max="17" width="10.83203125" customWidth="1"/>
    <col min="18" max="18" width="15.5" customWidth="1"/>
    <col min="19" max="19" width="10.6640625" customWidth="1"/>
    <col min="21" max="21" width="10.83203125" customWidth="1"/>
    <col min="22" max="22" width="12.83203125" customWidth="1"/>
    <col min="24" max="24" width="12.1640625" customWidth="1"/>
  </cols>
  <sheetData>
    <row r="1" spans="1:55" x14ac:dyDescent="0.2">
      <c r="A1" s="1"/>
      <c r="B1" t="s">
        <v>120</v>
      </c>
    </row>
    <row r="2" spans="1:55" x14ac:dyDescent="0.2">
      <c r="B2" t="s">
        <v>104</v>
      </c>
      <c r="D2" t="s">
        <v>498</v>
      </c>
    </row>
    <row r="3" spans="1:55" x14ac:dyDescent="0.2">
      <c r="A3" s="1"/>
      <c r="B3" t="s">
        <v>1</v>
      </c>
      <c r="D3" t="s">
        <v>499</v>
      </c>
    </row>
    <row r="4" spans="1:55" x14ac:dyDescent="0.2">
      <c r="A4" s="1"/>
      <c r="B4" t="s">
        <v>103</v>
      </c>
      <c r="D4" t="s">
        <v>500</v>
      </c>
    </row>
    <row r="5" spans="1:55" x14ac:dyDescent="0.2">
      <c r="B5" t="s">
        <v>176</v>
      </c>
      <c r="C5" s="44"/>
      <c r="D5" t="s">
        <v>501</v>
      </c>
      <c r="BB5" t="s">
        <v>115</v>
      </c>
    </row>
    <row r="6" spans="1:55" x14ac:dyDescent="0.2">
      <c r="B6" t="s">
        <v>102</v>
      </c>
      <c r="D6" t="s">
        <v>502</v>
      </c>
      <c r="AS6" t="s">
        <v>111</v>
      </c>
    </row>
    <row r="7" spans="1:55" x14ac:dyDescent="0.2">
      <c r="AT7" t="s">
        <v>166</v>
      </c>
      <c r="BC7" t="s">
        <v>166</v>
      </c>
    </row>
    <row r="8" spans="1:55" x14ac:dyDescent="0.2">
      <c r="B8" t="s">
        <v>503</v>
      </c>
    </row>
    <row r="10" spans="1:55" ht="17" thickBot="1" x14ac:dyDescent="0.25">
      <c r="B10" s="31"/>
      <c r="C10" s="31"/>
      <c r="D10" s="31"/>
      <c r="E10" s="31"/>
      <c r="F10" s="31"/>
      <c r="G10" s="31"/>
      <c r="H10" s="31"/>
      <c r="I10" s="31"/>
      <c r="J10" s="31"/>
      <c r="K10" s="31"/>
      <c r="L10" s="31"/>
      <c r="M10" s="31"/>
      <c r="N10" s="31"/>
      <c r="O10" s="31"/>
      <c r="P10" s="31"/>
      <c r="Q10" s="31"/>
      <c r="R10" s="31"/>
      <c r="S10" s="31"/>
      <c r="T10" s="31"/>
      <c r="U10" s="31"/>
      <c r="V10" s="31"/>
      <c r="W10" s="31"/>
      <c r="X10" s="31"/>
      <c r="Y10" s="31"/>
      <c r="Z10" s="31"/>
      <c r="AA10" s="31"/>
      <c r="AB10" s="31"/>
      <c r="AC10" s="31"/>
      <c r="AD10" s="31"/>
      <c r="AE10" s="12"/>
      <c r="AF10" s="12"/>
      <c r="AG10" s="12"/>
      <c r="AH10" s="12"/>
    </row>
    <row r="11" spans="1:55" ht="17" thickBot="1" x14ac:dyDescent="0.25">
      <c r="B11" s="55"/>
      <c r="C11" s="55" t="s">
        <v>100</v>
      </c>
      <c r="D11" s="55"/>
      <c r="E11" s="55"/>
      <c r="F11" s="55"/>
      <c r="G11" s="55"/>
      <c r="H11" s="55"/>
      <c r="I11" s="55" t="s">
        <v>65</v>
      </c>
      <c r="J11" s="55"/>
      <c r="K11" s="55"/>
      <c r="L11" s="55"/>
      <c r="M11" s="29" t="s">
        <v>0</v>
      </c>
      <c r="N11" s="31"/>
      <c r="O11" s="31" t="s">
        <v>110</v>
      </c>
      <c r="P11" s="31"/>
      <c r="Q11" s="31" t="s">
        <v>3</v>
      </c>
      <c r="R11" s="31"/>
      <c r="S11" s="31"/>
      <c r="T11" s="31"/>
      <c r="U11" s="37" t="s">
        <v>109</v>
      </c>
      <c r="V11" s="37"/>
      <c r="W11" s="37"/>
      <c r="X11" s="37"/>
      <c r="Y11" s="55" t="s">
        <v>7</v>
      </c>
      <c r="Z11" s="55"/>
      <c r="AA11" s="55"/>
      <c r="AB11" s="55"/>
      <c r="AC11" s="55" t="s">
        <v>42</v>
      </c>
      <c r="AD11" s="55"/>
      <c r="AE11" s="55"/>
      <c r="AF11" s="55"/>
      <c r="AG11" s="55" t="s">
        <v>6</v>
      </c>
      <c r="AH11" s="55"/>
    </row>
    <row r="12" spans="1:55" ht="17" thickBot="1" x14ac:dyDescent="0.25">
      <c r="B12" s="56"/>
      <c r="C12" s="57"/>
      <c r="D12" s="57" t="s">
        <v>258</v>
      </c>
      <c r="E12" s="57"/>
      <c r="F12" s="57"/>
      <c r="G12" s="57" t="s">
        <v>259</v>
      </c>
      <c r="H12" s="57"/>
      <c r="I12" s="57" t="s">
        <v>258</v>
      </c>
      <c r="J12" s="57"/>
      <c r="K12" s="57" t="s">
        <v>259</v>
      </c>
      <c r="L12" s="57"/>
      <c r="M12" s="57" t="s">
        <v>258</v>
      </c>
      <c r="N12" s="57" t="s">
        <v>259</v>
      </c>
      <c r="O12" s="57" t="s">
        <v>258</v>
      </c>
      <c r="P12" s="57" t="s">
        <v>259</v>
      </c>
      <c r="Q12" s="57" t="s">
        <v>258</v>
      </c>
      <c r="R12" s="31"/>
      <c r="S12" s="57" t="s">
        <v>259</v>
      </c>
      <c r="T12" s="31"/>
      <c r="U12" s="57" t="s">
        <v>258</v>
      </c>
      <c r="V12" s="31"/>
      <c r="W12" s="57" t="s">
        <v>259</v>
      </c>
      <c r="X12" s="31"/>
      <c r="Y12" s="57" t="s">
        <v>258</v>
      </c>
      <c r="Z12" s="31"/>
      <c r="AA12" s="57" t="s">
        <v>259</v>
      </c>
      <c r="AB12" s="31"/>
      <c r="AC12" s="57" t="s">
        <v>258</v>
      </c>
      <c r="AD12" s="31"/>
      <c r="AE12" s="57" t="s">
        <v>259</v>
      </c>
      <c r="AF12" s="31"/>
      <c r="AG12" s="57" t="s">
        <v>258</v>
      </c>
      <c r="AH12" s="57" t="s">
        <v>259</v>
      </c>
      <c r="AJ12" t="s">
        <v>168</v>
      </c>
    </row>
    <row r="13" spans="1:55" ht="33" thickBot="1" x14ac:dyDescent="0.25">
      <c r="B13" s="58" t="s">
        <v>62</v>
      </c>
      <c r="C13" s="59" t="s">
        <v>35</v>
      </c>
      <c r="D13" s="29" t="s">
        <v>63</v>
      </c>
      <c r="E13" s="29" t="s">
        <v>37</v>
      </c>
      <c r="F13" s="59" t="s">
        <v>35</v>
      </c>
      <c r="G13" s="29" t="s">
        <v>63</v>
      </c>
      <c r="H13" s="29" t="s">
        <v>37</v>
      </c>
      <c r="I13" s="59" t="s">
        <v>66</v>
      </c>
      <c r="J13" s="29" t="s">
        <v>37</v>
      </c>
      <c r="K13" s="59" t="s">
        <v>66</v>
      </c>
      <c r="L13" s="29" t="s">
        <v>37</v>
      </c>
      <c r="M13" s="60"/>
      <c r="N13" s="60"/>
      <c r="O13" s="59"/>
      <c r="P13" s="59"/>
      <c r="Q13" s="59" t="s">
        <v>66</v>
      </c>
      <c r="R13" s="29" t="s">
        <v>37</v>
      </c>
      <c r="S13" s="59" t="s">
        <v>66</v>
      </c>
      <c r="T13" s="29" t="s">
        <v>37</v>
      </c>
      <c r="U13" s="59" t="s">
        <v>66</v>
      </c>
      <c r="V13" s="29" t="s">
        <v>37</v>
      </c>
      <c r="W13" s="59" t="s">
        <v>66</v>
      </c>
      <c r="X13" s="29" t="s">
        <v>37</v>
      </c>
      <c r="Y13" s="59" t="s">
        <v>66</v>
      </c>
      <c r="Z13" s="29" t="s">
        <v>37</v>
      </c>
      <c r="AA13" s="59" t="s">
        <v>66</v>
      </c>
      <c r="AB13" s="29" t="s">
        <v>37</v>
      </c>
      <c r="AC13" s="31" t="s">
        <v>80</v>
      </c>
      <c r="AD13" s="31" t="s">
        <v>81</v>
      </c>
      <c r="AE13" s="31" t="s">
        <v>80</v>
      </c>
      <c r="AF13" s="31" t="s">
        <v>81</v>
      </c>
      <c r="AG13" s="60"/>
      <c r="AH13" s="60"/>
    </row>
    <row r="14" spans="1:55" x14ac:dyDescent="0.2">
      <c r="B14" s="61" t="s">
        <v>28</v>
      </c>
      <c r="C14" s="89">
        <v>25</v>
      </c>
      <c r="D14" s="64"/>
      <c r="E14" s="62"/>
      <c r="F14" s="89">
        <v>100</v>
      </c>
      <c r="G14" s="63"/>
      <c r="H14" s="62"/>
      <c r="I14" s="128">
        <v>-0.43</v>
      </c>
      <c r="J14" s="62" t="s">
        <v>504</v>
      </c>
      <c r="K14" s="63">
        <v>-0.28999999999999998</v>
      </c>
      <c r="L14" s="62" t="s">
        <v>505</v>
      </c>
      <c r="M14" s="55"/>
      <c r="N14" s="55"/>
      <c r="O14" s="55"/>
      <c r="P14" s="55"/>
      <c r="Q14" s="55"/>
      <c r="R14" s="87"/>
      <c r="S14" s="55"/>
      <c r="T14" s="55"/>
      <c r="U14" s="55"/>
      <c r="V14" s="55"/>
      <c r="W14" s="55"/>
      <c r="X14" s="55"/>
      <c r="Y14" s="65"/>
      <c r="Z14" s="55"/>
      <c r="AA14" s="65"/>
      <c r="AB14" s="55"/>
      <c r="AC14" s="55"/>
      <c r="AD14" s="55"/>
      <c r="AE14" s="55"/>
      <c r="AF14" s="55"/>
      <c r="AG14" s="55"/>
      <c r="AH14" s="55"/>
    </row>
    <row r="15" spans="1:55" x14ac:dyDescent="0.2">
      <c r="B15" s="61" t="s">
        <v>29</v>
      </c>
      <c r="C15" s="89">
        <v>8</v>
      </c>
      <c r="D15" s="64"/>
      <c r="E15" s="62"/>
      <c r="F15" s="89">
        <v>26</v>
      </c>
      <c r="G15" s="63"/>
      <c r="H15" s="62"/>
      <c r="I15" s="63">
        <v>-0.83</v>
      </c>
      <c r="J15" s="62" t="s">
        <v>506</v>
      </c>
      <c r="K15" s="63">
        <v>0.06</v>
      </c>
      <c r="L15" s="62" t="s">
        <v>507</v>
      </c>
      <c r="M15" s="55"/>
      <c r="N15" s="55"/>
      <c r="O15" s="55"/>
      <c r="P15" s="55"/>
      <c r="Q15" s="55"/>
      <c r="R15" s="87"/>
      <c r="S15" s="55"/>
      <c r="T15" s="55"/>
      <c r="U15" s="55"/>
      <c r="V15" s="55"/>
      <c r="W15" s="55"/>
      <c r="X15" s="55"/>
      <c r="Y15" s="65"/>
      <c r="Z15" s="55"/>
      <c r="AA15" s="65"/>
      <c r="AB15" s="55"/>
      <c r="AC15" s="55"/>
      <c r="AD15" s="55"/>
      <c r="AE15" s="55"/>
      <c r="AF15" s="55"/>
      <c r="AG15" s="55"/>
      <c r="AH15" s="55"/>
    </row>
    <row r="16" spans="1:55" x14ac:dyDescent="0.2">
      <c r="B16" s="61" t="s">
        <v>30</v>
      </c>
      <c r="C16" s="62">
        <v>6</v>
      </c>
      <c r="D16" s="64"/>
      <c r="E16" s="62"/>
      <c r="F16" s="89">
        <v>18</v>
      </c>
      <c r="G16" s="63"/>
      <c r="H16" s="62"/>
      <c r="I16" s="63">
        <v>-1.38</v>
      </c>
      <c r="J16" s="62" t="s">
        <v>508</v>
      </c>
      <c r="K16" s="63">
        <v>-0.15</v>
      </c>
      <c r="L16" s="62" t="s">
        <v>509</v>
      </c>
      <c r="M16" s="55"/>
      <c r="N16" s="55"/>
      <c r="O16" s="55"/>
      <c r="P16" s="55"/>
      <c r="Q16" s="55"/>
      <c r="R16" s="87"/>
      <c r="S16" s="105"/>
      <c r="T16" s="55"/>
      <c r="U16" s="55"/>
      <c r="V16" s="55"/>
      <c r="W16" s="55"/>
      <c r="X16" s="55"/>
      <c r="Y16" s="65"/>
      <c r="Z16" s="55"/>
      <c r="AA16" s="65"/>
      <c r="AB16" s="55"/>
      <c r="AC16" s="55"/>
      <c r="AD16" s="55"/>
      <c r="AE16" s="55"/>
      <c r="AF16" s="55"/>
      <c r="AG16" s="55"/>
      <c r="AH16" s="55"/>
    </row>
    <row r="17" spans="2:55" x14ac:dyDescent="0.2">
      <c r="B17" s="61" t="s">
        <v>31</v>
      </c>
      <c r="C17" s="89">
        <v>4</v>
      </c>
      <c r="D17" s="64"/>
      <c r="E17" s="62"/>
      <c r="F17" s="89">
        <v>21</v>
      </c>
      <c r="G17" s="63"/>
      <c r="H17" s="62"/>
      <c r="I17" s="63">
        <v>0.4</v>
      </c>
      <c r="J17" s="62" t="s">
        <v>510</v>
      </c>
      <c r="K17" s="63">
        <v>-0.25</v>
      </c>
      <c r="L17" s="62" t="s">
        <v>511</v>
      </c>
      <c r="M17" s="55"/>
      <c r="N17" s="55"/>
      <c r="O17" s="55"/>
      <c r="P17" s="55"/>
      <c r="Q17" s="55"/>
      <c r="R17" s="87"/>
      <c r="S17" s="55"/>
      <c r="T17" s="55"/>
      <c r="U17" s="55"/>
      <c r="V17" s="55"/>
      <c r="W17" s="55"/>
      <c r="X17" s="55"/>
      <c r="Y17" s="65"/>
      <c r="Z17" s="55"/>
      <c r="AA17" s="65"/>
      <c r="AB17" s="55"/>
      <c r="AC17" s="55"/>
      <c r="AD17" s="55"/>
      <c r="AE17" s="55"/>
      <c r="AF17" s="55"/>
      <c r="AG17" s="55"/>
      <c r="AH17" s="55"/>
      <c r="AT17" t="s">
        <v>167</v>
      </c>
      <c r="BC17" t="s">
        <v>167</v>
      </c>
    </row>
    <row r="18" spans="2:55" ht="17" thickBot="1" x14ac:dyDescent="0.25">
      <c r="B18" s="66" t="s">
        <v>64</v>
      </c>
      <c r="C18" s="67">
        <v>8</v>
      </c>
      <c r="D18" s="79"/>
      <c r="E18" s="67"/>
      <c r="F18" s="67">
        <v>1</v>
      </c>
      <c r="G18" s="68"/>
      <c r="H18" s="67"/>
      <c r="I18" s="68">
        <v>-1.59</v>
      </c>
      <c r="J18" s="67" t="s">
        <v>512</v>
      </c>
      <c r="K18" s="68">
        <v>-0.86</v>
      </c>
      <c r="L18" s="67" t="s">
        <v>513</v>
      </c>
      <c r="M18" s="31"/>
      <c r="N18" s="31"/>
      <c r="O18" s="31"/>
      <c r="P18" s="31"/>
      <c r="Q18" s="31"/>
      <c r="R18" s="31"/>
      <c r="S18" s="31"/>
      <c r="T18" s="31"/>
      <c r="U18" s="31"/>
      <c r="V18" s="31"/>
      <c r="W18" s="31"/>
      <c r="X18" s="31"/>
      <c r="Y18" s="69"/>
      <c r="Z18" s="31"/>
      <c r="AA18" s="69"/>
      <c r="AB18" s="31"/>
      <c r="AC18" s="31"/>
      <c r="AD18" s="31"/>
      <c r="AE18" s="31"/>
      <c r="AF18" s="31"/>
      <c r="AG18" s="31"/>
      <c r="AH18" s="31"/>
    </row>
    <row r="19" spans="2:55" x14ac:dyDescent="0.2">
      <c r="B19" s="55"/>
      <c r="C19" s="55"/>
      <c r="D19" s="55"/>
      <c r="E19" s="55"/>
      <c r="F19" s="55"/>
      <c r="G19" s="55"/>
      <c r="H19" s="55"/>
      <c r="I19" s="55"/>
      <c r="J19" s="55"/>
      <c r="K19" s="55"/>
      <c r="L19" s="55"/>
      <c r="M19" s="55"/>
      <c r="N19" s="55"/>
      <c r="O19" s="55"/>
      <c r="P19" s="55"/>
      <c r="Q19" s="55"/>
      <c r="R19" s="55"/>
      <c r="S19" s="55"/>
      <c r="T19" s="55"/>
      <c r="U19" s="55"/>
      <c r="V19" s="55"/>
      <c r="W19" s="55"/>
      <c r="X19" s="55"/>
      <c r="Y19" s="55"/>
      <c r="Z19" s="55"/>
      <c r="AA19" s="55"/>
      <c r="AB19" s="55"/>
      <c r="AC19" s="55"/>
      <c r="AD19" s="55"/>
    </row>
    <row r="20" spans="2:55" x14ac:dyDescent="0.2">
      <c r="Q20" s="45" t="s">
        <v>7</v>
      </c>
      <c r="R20" s="16"/>
      <c r="S20" s="16"/>
      <c r="T20" s="16"/>
      <c r="U20" s="16"/>
      <c r="V20" s="16"/>
      <c r="W20" s="16"/>
      <c r="X20" s="16"/>
      <c r="Y20" s="16"/>
      <c r="Z20" s="16"/>
      <c r="AA20" s="16"/>
      <c r="AB20" s="16"/>
    </row>
    <row r="21" spans="2:55" x14ac:dyDescent="0.2">
      <c r="R21" s="1" t="s">
        <v>296</v>
      </c>
      <c r="X21" s="41" t="s">
        <v>53</v>
      </c>
      <c r="Y21" s="16"/>
      <c r="Z21" s="16"/>
      <c r="AA21" s="16"/>
      <c r="AB21" s="16"/>
    </row>
    <row r="22" spans="2:55" x14ac:dyDescent="0.2">
      <c r="N22">
        <f>S22+S28</f>
        <v>-0.34399999999999997</v>
      </c>
      <c r="O22" s="1">
        <v>-0.73399999999999999</v>
      </c>
      <c r="P22">
        <f>S22+S28</f>
        <v>-0.34399999999999997</v>
      </c>
      <c r="R22" s="1" t="s">
        <v>297</v>
      </c>
      <c r="S22" s="1">
        <v>-0.74819999999999998</v>
      </c>
      <c r="T22" s="1">
        <v>-0.74819999999999998</v>
      </c>
      <c r="U22" s="1">
        <v>0.153</v>
      </c>
      <c r="V22" s="1">
        <v>15.27</v>
      </c>
      <c r="W22" s="1" t="s">
        <v>330</v>
      </c>
      <c r="X22" s="16"/>
      <c r="Y22" s="16">
        <f>Y14-1.96*U22</f>
        <v>-0.29987999999999998</v>
      </c>
      <c r="Z22" s="16">
        <f>Y14+1.96*U22</f>
        <v>0.29987999999999998</v>
      </c>
      <c r="AA22" s="16">
        <f>ROUND(Y22,2)</f>
        <v>-0.3</v>
      </c>
      <c r="AB22" s="16">
        <f>ROUND(Z22,2)</f>
        <v>0.3</v>
      </c>
      <c r="AD22">
        <v>-0.25969999999999999</v>
      </c>
    </row>
    <row r="23" spans="2:55" x14ac:dyDescent="0.2">
      <c r="B23" t="s">
        <v>229</v>
      </c>
      <c r="O23" s="4">
        <v>-8.8499999999999995E-2</v>
      </c>
      <c r="P23">
        <f>S22+S24+S29</f>
        <v>-0.63009999999999999</v>
      </c>
      <c r="R23" s="1" t="s">
        <v>298</v>
      </c>
      <c r="S23" s="1">
        <v>-8.5800000000000001E-2</v>
      </c>
      <c r="T23" s="1">
        <v>-8.5800000000000001E-2</v>
      </c>
      <c r="U23" s="1">
        <v>0.16700000000000001</v>
      </c>
      <c r="V23" s="1" t="s">
        <v>331</v>
      </c>
      <c r="X23" s="16"/>
      <c r="Y23" s="16">
        <f>Y15-1.96*U23</f>
        <v>-0.32732</v>
      </c>
      <c r="Z23" s="16">
        <f>Y15+1.96*U23</f>
        <v>0.32732</v>
      </c>
      <c r="AA23" s="16">
        <f t="shared" ref="AA23:AB31" si="0">ROUND(Y23,2)</f>
        <v>-0.33</v>
      </c>
      <c r="AB23" s="16">
        <f t="shared" si="0"/>
        <v>0.33</v>
      </c>
      <c r="AD23">
        <v>5.8700000000000016E-2</v>
      </c>
    </row>
    <row r="24" spans="2:55" x14ac:dyDescent="0.2">
      <c r="O24" s="4">
        <v>0.44629999999999997</v>
      </c>
      <c r="R24" s="1" t="s">
        <v>299</v>
      </c>
      <c r="S24" s="1">
        <v>0.44979999999999998</v>
      </c>
      <c r="T24" s="1">
        <v>0.44979999999999998</v>
      </c>
      <c r="U24" s="1">
        <v>0.52</v>
      </c>
      <c r="V24" s="1" t="s">
        <v>332</v>
      </c>
      <c r="X24" s="16"/>
      <c r="Y24" s="16">
        <f>Y16-1.96*U24</f>
        <v>-1.0192000000000001</v>
      </c>
      <c r="Z24" s="16">
        <f>Y16+1.96*U24</f>
        <v>1.0192000000000001</v>
      </c>
      <c r="AA24" s="16">
        <f t="shared" si="0"/>
        <v>-1.02</v>
      </c>
      <c r="AB24" s="16">
        <f t="shared" si="0"/>
        <v>1.02</v>
      </c>
      <c r="AD24">
        <v>-0.14159999999999995</v>
      </c>
    </row>
    <row r="25" spans="2:55" x14ac:dyDescent="0.2">
      <c r="O25" s="4">
        <v>1.1376999999999999</v>
      </c>
      <c r="R25" s="1" t="s">
        <v>300</v>
      </c>
      <c r="S25" s="1">
        <v>1.1379999999999999</v>
      </c>
      <c r="T25" s="1">
        <v>1.1379999999999999</v>
      </c>
      <c r="U25" s="1">
        <v>0.187</v>
      </c>
      <c r="V25" s="1" t="s">
        <v>333</v>
      </c>
      <c r="X25" s="16"/>
      <c r="Y25" s="16">
        <f>Y17-1.96*U25</f>
        <v>-0.36652000000000001</v>
      </c>
      <c r="Z25" s="16">
        <f>Y17+1.96*U25</f>
        <v>0.36652000000000001</v>
      </c>
      <c r="AA25" s="16">
        <f t="shared" si="0"/>
        <v>-0.37</v>
      </c>
      <c r="AB25" s="16">
        <f t="shared" si="0"/>
        <v>0.37</v>
      </c>
      <c r="AD25">
        <v>-0.35090000000000021</v>
      </c>
    </row>
    <row r="26" spans="2:55" x14ac:dyDescent="0.2">
      <c r="O26" s="1">
        <v>-0.86750000000000005</v>
      </c>
      <c r="R26" s="1" t="s">
        <v>301</v>
      </c>
      <c r="S26" s="1">
        <v>-0.84409999999999996</v>
      </c>
      <c r="T26" s="1">
        <v>-0.84409999999999996</v>
      </c>
      <c r="U26" s="1">
        <v>0.41199999999999998</v>
      </c>
      <c r="V26" s="1" t="s">
        <v>334</v>
      </c>
      <c r="X26" s="16"/>
      <c r="Y26" s="16">
        <f>Y18-1.96*U26</f>
        <v>-0.8075199999999999</v>
      </c>
      <c r="Z26" s="16">
        <f>Y18+1.96*U26</f>
        <v>0.8075199999999999</v>
      </c>
      <c r="AA26" s="16">
        <f t="shared" si="0"/>
        <v>-0.81</v>
      </c>
      <c r="AB26" s="16">
        <f t="shared" si="0"/>
        <v>0.81</v>
      </c>
      <c r="AD26">
        <v>-0.85609999999999997</v>
      </c>
    </row>
    <row r="27" spans="2:55" x14ac:dyDescent="0.2">
      <c r="O27" s="4">
        <v>0.47839999999999999</v>
      </c>
      <c r="R27" s="1" t="s">
        <v>302</v>
      </c>
      <c r="S27" s="1">
        <v>0.48849999999999999</v>
      </c>
      <c r="T27" s="1">
        <v>0.48849999999999999</v>
      </c>
      <c r="U27" s="1">
        <v>0.17599999999999999</v>
      </c>
      <c r="V27" s="1" t="s">
        <v>335</v>
      </c>
      <c r="X27" s="16"/>
      <c r="Y27" s="16">
        <f>AA14-1.96*U27</f>
        <v>-0.34495999999999999</v>
      </c>
      <c r="Z27" s="16">
        <f>AA14+1.96*U27</f>
        <v>0.34495999999999999</v>
      </c>
      <c r="AA27" s="16">
        <f t="shared" si="0"/>
        <v>-0.34</v>
      </c>
      <c r="AB27" s="16">
        <f t="shared" si="0"/>
        <v>0.34</v>
      </c>
    </row>
    <row r="28" spans="2:55" x14ac:dyDescent="0.2">
      <c r="O28" s="1">
        <v>0.40239999999999998</v>
      </c>
      <c r="R28" s="1" t="s">
        <v>303</v>
      </c>
      <c r="S28" s="1">
        <v>0.4042</v>
      </c>
      <c r="T28" s="1">
        <v>0.4042</v>
      </c>
      <c r="U28" s="1">
        <v>0.247</v>
      </c>
      <c r="V28" s="1" t="s">
        <v>336</v>
      </c>
      <c r="X28" s="16"/>
      <c r="Y28" s="16">
        <f>AA15-1.96*U28</f>
        <v>-0.48411999999999999</v>
      </c>
      <c r="Z28" s="16">
        <f>AA15+1.96*U28</f>
        <v>0.48411999999999999</v>
      </c>
      <c r="AA28" s="16">
        <f t="shared" si="0"/>
        <v>-0.48</v>
      </c>
      <c r="AB28" s="16">
        <f t="shared" si="0"/>
        <v>0.48</v>
      </c>
      <c r="AS28" t="s">
        <v>113</v>
      </c>
      <c r="BB28" t="s">
        <v>217</v>
      </c>
    </row>
    <row r="29" spans="2:55" x14ac:dyDescent="0.2">
      <c r="O29" s="1">
        <v>-0.34339999999999998</v>
      </c>
      <c r="R29" s="1" t="s">
        <v>304</v>
      </c>
      <c r="S29" s="1">
        <v>-0.33169999999999999</v>
      </c>
      <c r="T29" s="1">
        <v>-0.33169999999999999</v>
      </c>
      <c r="U29" s="1">
        <v>0.55900000000000005</v>
      </c>
      <c r="V29" s="1" t="s">
        <v>337</v>
      </c>
      <c r="X29" s="16"/>
      <c r="Y29" s="16">
        <f>AA16-1.96*U29</f>
        <v>-1.0956400000000002</v>
      </c>
      <c r="Z29" s="16">
        <f>AA16+1.96*U29</f>
        <v>1.0956400000000002</v>
      </c>
      <c r="AA29" s="16">
        <f t="shared" si="0"/>
        <v>-1.1000000000000001</v>
      </c>
      <c r="AB29" s="16">
        <f t="shared" si="0"/>
        <v>1.1000000000000001</v>
      </c>
      <c r="AT29" t="s">
        <v>166</v>
      </c>
      <c r="BC29" t="s">
        <v>166</v>
      </c>
    </row>
    <row r="30" spans="2:55" x14ac:dyDescent="0.2">
      <c r="O30" s="1">
        <v>-1.2323999999999999</v>
      </c>
      <c r="R30" s="1" t="s">
        <v>305</v>
      </c>
      <c r="S30" s="1">
        <v>-1.2292000000000001</v>
      </c>
      <c r="T30" s="1">
        <v>-1.2292000000000001</v>
      </c>
      <c r="U30" s="1">
        <v>0.253</v>
      </c>
      <c r="V30" s="1" t="s">
        <v>338</v>
      </c>
      <c r="X30" s="16"/>
      <c r="Y30" s="16">
        <f>AA17-1.96*U30</f>
        <v>-0.49587999999999999</v>
      </c>
      <c r="Z30" s="16">
        <f>AA17+1.96*U30</f>
        <v>0.49587999999999999</v>
      </c>
      <c r="AA30" s="16">
        <f t="shared" si="0"/>
        <v>-0.5</v>
      </c>
      <c r="AB30" s="16">
        <f t="shared" si="0"/>
        <v>0.5</v>
      </c>
    </row>
    <row r="31" spans="2:55" x14ac:dyDescent="0.2">
      <c r="O31" s="1">
        <v>0.2671</v>
      </c>
      <c r="R31" s="1" t="s">
        <v>228</v>
      </c>
      <c r="S31" s="1">
        <v>0.2477</v>
      </c>
      <c r="T31" s="1">
        <v>0.2477</v>
      </c>
      <c r="U31" s="1">
        <v>0.42099999999999999</v>
      </c>
      <c r="V31" s="1" t="s">
        <v>339</v>
      </c>
      <c r="X31" s="16"/>
      <c r="Y31" s="16">
        <f>AA18-1.96*U31</f>
        <v>-0.82516</v>
      </c>
      <c r="Z31" s="16">
        <f>AA18+1.96*U31</f>
        <v>0.82516</v>
      </c>
      <c r="AA31" s="16">
        <f t="shared" si="0"/>
        <v>-0.83</v>
      </c>
      <c r="AB31" s="16">
        <f t="shared" si="0"/>
        <v>0.83</v>
      </c>
    </row>
    <row r="36" spans="2:55" x14ac:dyDescent="0.2">
      <c r="C36" s="16" t="s">
        <v>174</v>
      </c>
      <c r="D36" s="16"/>
      <c r="E36" s="16"/>
      <c r="F36" s="16"/>
      <c r="G36" s="16"/>
      <c r="H36" s="16"/>
      <c r="I36" s="16"/>
      <c r="J36" s="16"/>
      <c r="K36" s="16"/>
      <c r="L36" s="16"/>
      <c r="M36" s="16"/>
      <c r="N36" s="16"/>
      <c r="O36" s="16"/>
      <c r="P36" s="16"/>
      <c r="Q36" s="16"/>
      <c r="R36" s="16"/>
      <c r="S36" s="16"/>
      <c r="T36" s="16"/>
      <c r="U36" s="16"/>
      <c r="V36" s="16"/>
    </row>
    <row r="37" spans="2:55" x14ac:dyDescent="0.2">
      <c r="C37" s="16"/>
      <c r="D37" s="16"/>
      <c r="E37" s="16"/>
      <c r="F37" s="16"/>
      <c r="G37" s="16"/>
      <c r="H37" s="16"/>
      <c r="I37" s="16"/>
      <c r="J37" s="16"/>
      <c r="K37" s="16"/>
      <c r="L37" s="16"/>
      <c r="M37" s="16"/>
      <c r="N37" s="16"/>
      <c r="O37" s="16"/>
      <c r="P37" s="16"/>
      <c r="Q37" s="16"/>
      <c r="R37" s="16"/>
      <c r="S37" s="16"/>
      <c r="T37" s="16"/>
      <c r="U37" s="16"/>
      <c r="V37" s="16"/>
      <c r="AE37" t="s">
        <v>165</v>
      </c>
      <c r="AF37" t="s">
        <v>166</v>
      </c>
    </row>
    <row r="38" spans="2:55" x14ac:dyDescent="0.2">
      <c r="C38" s="16"/>
      <c r="D38" s="16"/>
      <c r="E38" s="16"/>
      <c r="F38" s="16"/>
      <c r="G38" s="16"/>
      <c r="H38" s="16"/>
      <c r="I38" s="16"/>
      <c r="J38" s="16"/>
      <c r="K38" s="16"/>
      <c r="L38" s="16"/>
      <c r="M38" s="16"/>
      <c r="N38" s="16"/>
      <c r="O38" s="16"/>
      <c r="P38" s="16"/>
      <c r="Q38" s="16"/>
      <c r="R38" s="16"/>
      <c r="S38" s="16"/>
      <c r="T38" s="16"/>
      <c r="U38" s="16"/>
      <c r="V38" s="16"/>
    </row>
    <row r="39" spans="2:55" x14ac:dyDescent="0.2">
      <c r="C39" s="1" t="s">
        <v>245</v>
      </c>
      <c r="K39" s="16"/>
      <c r="L39" s="16"/>
      <c r="M39" s="16"/>
      <c r="N39" s="16" t="s">
        <v>77</v>
      </c>
      <c r="O39" s="16" t="s">
        <v>78</v>
      </c>
      <c r="P39" s="16"/>
      <c r="Q39" s="16"/>
      <c r="R39" s="16"/>
      <c r="S39" s="16"/>
      <c r="T39" s="16"/>
      <c r="U39" s="16"/>
      <c r="V39" s="16"/>
    </row>
    <row r="40" spans="2:55" x14ac:dyDescent="0.2">
      <c r="C40" s="1" t="s">
        <v>138</v>
      </c>
      <c r="D40" s="107">
        <v>-0.73399999999999999</v>
      </c>
      <c r="E40" s="1">
        <v>0.2009</v>
      </c>
      <c r="F40" s="1">
        <v>-3.6534</v>
      </c>
      <c r="G40" s="1">
        <v>2.9999999999999997E-4</v>
      </c>
      <c r="H40" s="1">
        <v>-1.1305000000000001</v>
      </c>
      <c r="I40" s="1">
        <v>-0.33750000000000002</v>
      </c>
      <c r="J40" s="1" t="s">
        <v>22</v>
      </c>
      <c r="K40" s="42">
        <f>D40</f>
        <v>-0.73399999999999999</v>
      </c>
      <c r="L40" s="42"/>
      <c r="M40" s="16"/>
      <c r="N40" s="43">
        <f>K40-1.96*E40</f>
        <v>-1.127764</v>
      </c>
      <c r="O40" s="43">
        <f>K40+1.96*E40</f>
        <v>-0.34023599999999998</v>
      </c>
      <c r="P40" s="16"/>
      <c r="Q40" s="43">
        <f t="shared" ref="Q40:R49" si="1">ROUND(N40,2)</f>
        <v>-1.1299999999999999</v>
      </c>
      <c r="R40" s="43">
        <f t="shared" si="1"/>
        <v>-0.34</v>
      </c>
      <c r="S40" s="16"/>
      <c r="T40" s="16"/>
      <c r="U40" s="16"/>
      <c r="V40" s="16"/>
    </row>
    <row r="41" spans="2:55" x14ac:dyDescent="0.2">
      <c r="C41" s="4" t="s">
        <v>246</v>
      </c>
      <c r="D41" s="4">
        <v>-8.8499999999999995E-2</v>
      </c>
      <c r="E41" s="4">
        <v>0.34010000000000001</v>
      </c>
      <c r="F41" s="4">
        <v>-0.2601</v>
      </c>
      <c r="G41" s="4">
        <v>0.79510000000000003</v>
      </c>
      <c r="H41" s="4" t="s">
        <v>247</v>
      </c>
      <c r="K41" s="42">
        <f>D40+D41</f>
        <v>-0.82250000000000001</v>
      </c>
      <c r="L41" s="42"/>
      <c r="M41" s="16"/>
      <c r="N41" s="43">
        <f t="shared" ref="N41:N49" si="2">K41-1.96*E41</f>
        <v>-1.489096</v>
      </c>
      <c r="O41" s="43">
        <f t="shared" ref="O41:O49" si="3">K41+1.96*E41</f>
        <v>-0.15590400000000004</v>
      </c>
      <c r="P41" s="16"/>
      <c r="Q41" s="43">
        <f t="shared" si="1"/>
        <v>-1.49</v>
      </c>
      <c r="R41" s="43">
        <f t="shared" si="1"/>
        <v>-0.16</v>
      </c>
      <c r="S41" s="16"/>
      <c r="T41" s="16"/>
      <c r="U41" s="16"/>
      <c r="V41" s="16"/>
    </row>
    <row r="42" spans="2:55" x14ac:dyDescent="0.2">
      <c r="C42" s="4" t="s">
        <v>141</v>
      </c>
      <c r="D42" s="4">
        <v>0.44629999999999997</v>
      </c>
      <c r="E42" s="4">
        <v>0.50470000000000004</v>
      </c>
      <c r="F42" s="4">
        <v>0.88429999999999997</v>
      </c>
      <c r="G42" s="4">
        <v>0.37780000000000002</v>
      </c>
      <c r="H42" s="4" t="s">
        <v>248</v>
      </c>
      <c r="K42" s="42">
        <f>D40+D42</f>
        <v>-0.28770000000000001</v>
      </c>
      <c r="L42" s="42"/>
      <c r="M42" s="16"/>
      <c r="N42" s="43">
        <f t="shared" si="2"/>
        <v>-1.276912</v>
      </c>
      <c r="O42" s="43">
        <f t="shared" si="3"/>
        <v>0.70151200000000014</v>
      </c>
      <c r="P42" s="16"/>
      <c r="Q42" s="43">
        <f t="shared" si="1"/>
        <v>-1.28</v>
      </c>
      <c r="R42" s="43">
        <f t="shared" si="1"/>
        <v>0.7</v>
      </c>
      <c r="S42" s="16"/>
      <c r="T42" s="16"/>
      <c r="U42" s="16"/>
      <c r="V42" s="16"/>
    </row>
    <row r="43" spans="2:55" x14ac:dyDescent="0.2">
      <c r="C43" s="4" t="s">
        <v>143</v>
      </c>
      <c r="D43" s="4">
        <v>1.1376999999999999</v>
      </c>
      <c r="E43" s="4">
        <v>0.44919999999999999</v>
      </c>
      <c r="F43" s="4">
        <v>2.5327000000000002</v>
      </c>
      <c r="G43" s="4">
        <v>1.2200000000000001E-2</v>
      </c>
      <c r="H43" s="4" t="s">
        <v>249</v>
      </c>
      <c r="I43" s="4" t="s">
        <v>84</v>
      </c>
      <c r="K43" s="42">
        <f>D40+D43</f>
        <v>0.40369999999999995</v>
      </c>
      <c r="L43" s="42"/>
      <c r="M43" s="16"/>
      <c r="N43" s="43">
        <f t="shared" si="2"/>
        <v>-0.47673200000000004</v>
      </c>
      <c r="O43" s="43">
        <f t="shared" si="3"/>
        <v>1.2841320000000001</v>
      </c>
      <c r="P43" s="16"/>
      <c r="Q43" s="43">
        <f t="shared" si="1"/>
        <v>-0.48</v>
      </c>
      <c r="R43" s="43">
        <f t="shared" si="1"/>
        <v>1.28</v>
      </c>
      <c r="S43" s="16"/>
      <c r="T43" s="16"/>
      <c r="U43" s="16"/>
      <c r="V43" s="16"/>
      <c r="AS43" t="s">
        <v>167</v>
      </c>
    </row>
    <row r="44" spans="2:55" x14ac:dyDescent="0.2">
      <c r="C44" s="1" t="s">
        <v>145</v>
      </c>
      <c r="D44" s="1">
        <v>-0.86750000000000005</v>
      </c>
      <c r="E44" s="1">
        <v>0.3402</v>
      </c>
      <c r="F44" s="1">
        <v>-2.5497000000000001</v>
      </c>
      <c r="G44" s="1">
        <v>1.1599999999999999E-2</v>
      </c>
      <c r="H44" s="1">
        <v>-1.5389999999999999</v>
      </c>
      <c r="I44" s="1">
        <v>-0.19600000000000001</v>
      </c>
      <c r="J44" s="1" t="s">
        <v>84</v>
      </c>
      <c r="K44" s="42">
        <f>D40+D44</f>
        <v>-1.6015000000000001</v>
      </c>
      <c r="L44" s="42"/>
      <c r="M44" s="16"/>
      <c r="N44" s="43">
        <f t="shared" si="2"/>
        <v>-2.2682920000000002</v>
      </c>
      <c r="O44" s="43">
        <f t="shared" si="3"/>
        <v>-0.93470800000000021</v>
      </c>
      <c r="P44" s="16"/>
      <c r="Q44" s="43">
        <f t="shared" si="1"/>
        <v>-2.27</v>
      </c>
      <c r="R44" s="43">
        <f t="shared" si="1"/>
        <v>-0.93</v>
      </c>
      <c r="S44" s="16"/>
      <c r="T44" s="16"/>
      <c r="U44" s="16"/>
      <c r="V44" s="16"/>
    </row>
    <row r="45" spans="2:55" x14ac:dyDescent="0.2">
      <c r="B45" t="s">
        <v>176</v>
      </c>
      <c r="C45" s="4" t="s">
        <v>147</v>
      </c>
      <c r="D45" s="108">
        <v>0.47839999999999999</v>
      </c>
      <c r="E45" s="4">
        <v>0.21859999999999999</v>
      </c>
      <c r="F45" s="4">
        <v>2.1890000000000001</v>
      </c>
      <c r="G45" s="4">
        <v>2.9899999999999999E-2</v>
      </c>
      <c r="H45" s="4" t="s">
        <v>250</v>
      </c>
      <c r="I45" s="4" t="s">
        <v>84</v>
      </c>
      <c r="K45" s="106">
        <f>D40+D45</f>
        <v>-0.25559999999999999</v>
      </c>
      <c r="L45" s="42"/>
      <c r="M45" s="16"/>
      <c r="N45" s="43">
        <f t="shared" si="2"/>
        <v>-0.684056</v>
      </c>
      <c r="O45" s="43">
        <f t="shared" si="3"/>
        <v>0.17285599999999995</v>
      </c>
      <c r="P45" s="16"/>
      <c r="Q45" s="43">
        <f t="shared" si="1"/>
        <v>-0.68</v>
      </c>
      <c r="R45" s="43">
        <f t="shared" si="1"/>
        <v>0.17</v>
      </c>
      <c r="S45" s="16"/>
      <c r="T45" s="16"/>
      <c r="U45" s="16"/>
      <c r="V45" s="16"/>
      <c r="BC45" t="s">
        <v>167</v>
      </c>
    </row>
    <row r="46" spans="2:55" x14ac:dyDescent="0.2">
      <c r="C46" s="1" t="s">
        <v>149</v>
      </c>
      <c r="D46" s="1">
        <v>0.40239999999999998</v>
      </c>
      <c r="E46" s="1">
        <v>0.38629999999999998</v>
      </c>
      <c r="F46" s="1">
        <v>1.0418000000000001</v>
      </c>
      <c r="G46" s="1">
        <v>0.29899999999999999</v>
      </c>
      <c r="H46" s="1">
        <v>-0.36</v>
      </c>
      <c r="I46" s="1">
        <v>1.1648000000000001</v>
      </c>
      <c r="K46" s="42">
        <f>$K$45+D46 +D41</f>
        <v>5.8299999999999991E-2</v>
      </c>
      <c r="L46" s="42"/>
      <c r="M46" s="16"/>
      <c r="N46" s="43">
        <f t="shared" si="2"/>
        <v>-0.69884799999999991</v>
      </c>
      <c r="O46" s="43">
        <f t="shared" si="3"/>
        <v>0.81544799999999995</v>
      </c>
      <c r="P46" s="16"/>
      <c r="Q46" s="43">
        <f t="shared" si="1"/>
        <v>-0.7</v>
      </c>
      <c r="R46" s="43">
        <f t="shared" si="1"/>
        <v>0.82</v>
      </c>
      <c r="S46" s="16"/>
      <c r="T46" s="16"/>
      <c r="U46" s="16"/>
      <c r="V46" s="16"/>
    </row>
    <row r="47" spans="2:55" x14ac:dyDescent="0.2">
      <c r="C47" s="1" t="s">
        <v>150</v>
      </c>
      <c r="D47" s="1">
        <v>-0.34339999999999998</v>
      </c>
      <c r="E47" s="1">
        <v>0.54479999999999995</v>
      </c>
      <c r="F47" s="1">
        <v>-0.63039999999999996</v>
      </c>
      <c r="G47" s="1">
        <v>0.52929999999999999</v>
      </c>
      <c r="H47" s="1">
        <v>-1.4188000000000001</v>
      </c>
      <c r="I47" s="1">
        <v>0.7319</v>
      </c>
      <c r="K47" s="42">
        <f t="shared" ref="K47:K49" si="4">$K$45+D47 +D42</f>
        <v>-0.1527</v>
      </c>
      <c r="L47" s="42"/>
      <c r="M47" s="16"/>
      <c r="N47" s="43">
        <f t="shared" si="2"/>
        <v>-1.2205079999999999</v>
      </c>
      <c r="O47" s="43">
        <f t="shared" si="3"/>
        <v>0.91510799999999981</v>
      </c>
      <c r="P47" s="16"/>
      <c r="Q47" s="43">
        <f t="shared" si="1"/>
        <v>-1.22</v>
      </c>
      <c r="R47" s="43">
        <f t="shared" si="1"/>
        <v>0.92</v>
      </c>
      <c r="S47" s="16"/>
      <c r="T47" s="16"/>
      <c r="U47" s="16"/>
      <c r="V47" s="16"/>
    </row>
    <row r="48" spans="2:55" x14ac:dyDescent="0.2">
      <c r="C48" s="1" t="s">
        <v>151</v>
      </c>
      <c r="D48" s="1">
        <v>-1.2323999999999999</v>
      </c>
      <c r="E48" s="1">
        <v>0.50560000000000005</v>
      </c>
      <c r="F48" s="1">
        <v>-2.4373</v>
      </c>
      <c r="G48" s="1">
        <v>1.5800000000000002E-2</v>
      </c>
      <c r="H48" s="1">
        <v>-2.2303000000000002</v>
      </c>
      <c r="I48" s="1">
        <v>-0.2344</v>
      </c>
      <c r="J48" s="1" t="s">
        <v>84</v>
      </c>
      <c r="K48" s="42">
        <f t="shared" si="4"/>
        <v>-0.35030000000000006</v>
      </c>
      <c r="L48" s="42"/>
      <c r="M48" s="16"/>
      <c r="N48" s="43">
        <f t="shared" si="2"/>
        <v>-1.3412760000000001</v>
      </c>
      <c r="O48" s="43">
        <f t="shared" si="3"/>
        <v>0.64067600000000002</v>
      </c>
      <c r="P48" s="16"/>
      <c r="Q48" s="43">
        <f t="shared" si="1"/>
        <v>-1.34</v>
      </c>
      <c r="R48" s="43">
        <f t="shared" si="1"/>
        <v>0.64</v>
      </c>
      <c r="S48" s="16"/>
      <c r="T48" s="16"/>
      <c r="U48" s="16"/>
      <c r="V48" s="16"/>
    </row>
    <row r="49" spans="3:46" x14ac:dyDescent="0.2">
      <c r="C49" s="1" t="s">
        <v>251</v>
      </c>
      <c r="D49" s="1">
        <v>0.2671</v>
      </c>
      <c r="E49" s="1">
        <v>0.86119999999999997</v>
      </c>
      <c r="F49" s="1">
        <v>0.31009999999999999</v>
      </c>
      <c r="G49" s="1">
        <v>0.75680000000000003</v>
      </c>
      <c r="H49" s="1">
        <v>-1.4327000000000001</v>
      </c>
      <c r="I49" s="1">
        <v>1.9668000000000001</v>
      </c>
      <c r="K49" s="42">
        <f t="shared" si="4"/>
        <v>-0.85600000000000009</v>
      </c>
      <c r="L49" s="16"/>
      <c r="M49" s="16"/>
      <c r="N49" s="43">
        <f t="shared" si="2"/>
        <v>-2.543952</v>
      </c>
      <c r="O49" s="43">
        <f t="shared" si="3"/>
        <v>0.8319519999999998</v>
      </c>
      <c r="P49" s="16"/>
      <c r="Q49" s="43">
        <f t="shared" si="1"/>
        <v>-2.54</v>
      </c>
      <c r="R49" s="43">
        <f t="shared" si="1"/>
        <v>0.83</v>
      </c>
      <c r="S49" s="16"/>
      <c r="T49" s="16"/>
      <c r="U49" s="16"/>
      <c r="V49" s="16"/>
    </row>
    <row r="50" spans="3:46" x14ac:dyDescent="0.2">
      <c r="C50" s="1"/>
      <c r="AF50" t="s">
        <v>167</v>
      </c>
    </row>
    <row r="52" spans="3:46" x14ac:dyDescent="0.2">
      <c r="C52" s="16" t="s">
        <v>65</v>
      </c>
      <c r="D52" s="16"/>
      <c r="E52" s="16"/>
      <c r="F52" s="16"/>
      <c r="G52" s="16"/>
      <c r="H52" s="16"/>
      <c r="I52" s="16"/>
      <c r="J52" s="16"/>
      <c r="K52" s="16"/>
      <c r="L52" s="16"/>
      <c r="M52" s="16"/>
      <c r="N52" s="16"/>
      <c r="O52" s="16"/>
    </row>
    <row r="53" spans="3:46" x14ac:dyDescent="0.2">
      <c r="C53" s="16"/>
      <c r="D53" s="16"/>
      <c r="E53" s="16"/>
      <c r="F53" s="16"/>
      <c r="G53" s="16"/>
      <c r="H53" s="16"/>
      <c r="I53" s="16"/>
      <c r="J53" s="16"/>
      <c r="K53" s="16"/>
      <c r="L53" s="16"/>
      <c r="M53" s="16"/>
      <c r="N53" s="16"/>
      <c r="O53" s="16"/>
    </row>
    <row r="54" spans="3:46" x14ac:dyDescent="0.2">
      <c r="C54" s="16"/>
      <c r="D54" s="16"/>
      <c r="E54" s="16"/>
      <c r="F54" s="16"/>
      <c r="G54" s="16"/>
      <c r="H54" s="16"/>
      <c r="I54" s="16"/>
      <c r="J54" s="16"/>
      <c r="K54" s="16"/>
      <c r="L54" s="16"/>
      <c r="M54" s="16"/>
      <c r="N54" s="16"/>
      <c r="O54" s="16"/>
      <c r="AS54" t="s">
        <v>114</v>
      </c>
    </row>
    <row r="55" spans="3:46" x14ac:dyDescent="0.2">
      <c r="C55" s="1" t="s">
        <v>91</v>
      </c>
      <c r="K55" s="16"/>
      <c r="L55" s="16"/>
      <c r="M55" s="16"/>
      <c r="N55" s="16" t="s">
        <v>77</v>
      </c>
      <c r="O55" s="16" t="s">
        <v>78</v>
      </c>
    </row>
    <row r="56" spans="3:46" x14ac:dyDescent="0.2">
      <c r="C56" s="4" t="s">
        <v>138</v>
      </c>
      <c r="D56" s="4">
        <v>-0.74819999999999998</v>
      </c>
      <c r="E56" s="4">
        <v>0.19919999999999999</v>
      </c>
      <c r="F56" s="4">
        <v>-3.7565</v>
      </c>
      <c r="G56" s="4">
        <v>2.0000000000000001E-4</v>
      </c>
      <c r="H56" s="4">
        <v>-1.1385000000000001</v>
      </c>
      <c r="I56" s="4" t="s">
        <v>252</v>
      </c>
      <c r="K56" s="42">
        <f>D56</f>
        <v>-0.74819999999999998</v>
      </c>
      <c r="L56" s="42">
        <f>ROUND(K56-1.96*E56,2)</f>
        <v>-1.1399999999999999</v>
      </c>
      <c r="M56" s="42">
        <f>ROUND(K56+1.96*E56,2)</f>
        <v>-0.36</v>
      </c>
      <c r="N56" s="43">
        <f>ROUND((I30-K56),2)</f>
        <v>0.75</v>
      </c>
      <c r="O56" s="43">
        <f>I30-L56</f>
        <v>1.1399999999999999</v>
      </c>
      <c r="AT56" t="s">
        <v>166</v>
      </c>
    </row>
    <row r="57" spans="3:46" x14ac:dyDescent="0.2">
      <c r="C57" s="1" t="s">
        <v>246</v>
      </c>
      <c r="D57" s="1">
        <v>-8.5800000000000001E-2</v>
      </c>
      <c r="E57" s="1">
        <v>0.33239999999999997</v>
      </c>
      <c r="F57" s="1">
        <v>-0.2581</v>
      </c>
      <c r="G57" s="1">
        <v>0.79630000000000001</v>
      </c>
      <c r="H57" s="1" t="s">
        <v>253</v>
      </c>
      <c r="K57" s="42">
        <f>$D$56+D57</f>
        <v>-0.83399999999999996</v>
      </c>
      <c r="L57" s="42">
        <f t="shared" ref="L57:L65" si="5">ROUND(K57-1.96*E57,2)</f>
        <v>-1.49</v>
      </c>
      <c r="M57" s="42">
        <f t="shared" ref="M57:M65" si="6">ROUND(K57+1.96*E57,2)</f>
        <v>-0.18</v>
      </c>
      <c r="N57" s="43">
        <f>I31-K57</f>
        <v>0.83399999999999996</v>
      </c>
      <c r="O57" s="43">
        <f>I31-L57</f>
        <v>1.49</v>
      </c>
    </row>
    <row r="58" spans="3:46" x14ac:dyDescent="0.2">
      <c r="C58" s="4" t="s">
        <v>141</v>
      </c>
      <c r="D58" s="4">
        <v>0.44979999999999998</v>
      </c>
      <c r="E58" s="4">
        <v>0.50570000000000004</v>
      </c>
      <c r="F58" s="4">
        <v>0.88949999999999996</v>
      </c>
      <c r="G58" s="4">
        <v>0.37369999999999998</v>
      </c>
      <c r="H58" s="4" t="s">
        <v>254</v>
      </c>
      <c r="K58" s="42">
        <f>$D$56+D58</f>
        <v>-0.2984</v>
      </c>
      <c r="L58" s="42">
        <f t="shared" si="5"/>
        <v>-1.29</v>
      </c>
      <c r="M58" s="42">
        <f t="shared" si="6"/>
        <v>0.69</v>
      </c>
      <c r="N58" s="43">
        <f>I32-K58</f>
        <v>0.2984</v>
      </c>
      <c r="O58" s="43">
        <f>I32-L58</f>
        <v>1.29</v>
      </c>
    </row>
    <row r="59" spans="3:46" x14ac:dyDescent="0.2">
      <c r="C59" s="4" t="s">
        <v>143</v>
      </c>
      <c r="D59" s="4">
        <v>1.1379999999999999</v>
      </c>
      <c r="E59" s="4">
        <v>0.44379999999999997</v>
      </c>
      <c r="F59" s="4">
        <v>2.5640999999999998</v>
      </c>
      <c r="G59" s="4">
        <v>1.03E-2</v>
      </c>
      <c r="H59" s="4" t="s">
        <v>255</v>
      </c>
      <c r="I59" s="4" t="s">
        <v>84</v>
      </c>
      <c r="K59" s="42">
        <f>$D$56+D59</f>
        <v>0.38979999999999992</v>
      </c>
      <c r="L59" s="42">
        <f t="shared" si="5"/>
        <v>-0.48</v>
      </c>
      <c r="M59" s="42">
        <f t="shared" si="6"/>
        <v>1.26</v>
      </c>
      <c r="N59" s="43">
        <f>I33-K59</f>
        <v>-0.38979999999999992</v>
      </c>
      <c r="O59" s="43">
        <f>I33-L59</f>
        <v>0.48</v>
      </c>
    </row>
    <row r="60" spans="3:46" x14ac:dyDescent="0.2">
      <c r="C60" s="1" t="s">
        <v>145</v>
      </c>
      <c r="D60" s="1">
        <v>-0.84409999999999996</v>
      </c>
      <c r="E60" s="1">
        <v>0.33079999999999998</v>
      </c>
      <c r="F60" s="1">
        <v>-2.5514999999999999</v>
      </c>
      <c r="G60" s="1">
        <v>1.0699999999999999E-2</v>
      </c>
      <c r="H60" s="1">
        <v>-1.4924999999999999</v>
      </c>
      <c r="I60" s="1">
        <v>-0.19570000000000001</v>
      </c>
      <c r="J60" s="1" t="s">
        <v>84</v>
      </c>
      <c r="K60" s="42">
        <f>$D$56+D60</f>
        <v>-1.5922999999999998</v>
      </c>
      <c r="L60" s="42">
        <f t="shared" si="5"/>
        <v>-2.2400000000000002</v>
      </c>
      <c r="M60" s="42">
        <f t="shared" si="6"/>
        <v>-0.94</v>
      </c>
      <c r="N60" s="43">
        <f>I34-K60</f>
        <v>1.5922999999999998</v>
      </c>
      <c r="O60" s="43">
        <f>I34-L60</f>
        <v>2.2400000000000002</v>
      </c>
    </row>
    <row r="61" spans="3:46" x14ac:dyDescent="0.2">
      <c r="C61" s="4" t="s">
        <v>147</v>
      </c>
      <c r="D61" s="4">
        <v>0.48849999999999999</v>
      </c>
      <c r="E61" s="4">
        <v>0.2175</v>
      </c>
      <c r="F61" s="4">
        <v>2.2458999999999998</v>
      </c>
      <c r="G61" s="4">
        <v>2.47E-2</v>
      </c>
      <c r="H61" s="4" t="s">
        <v>256</v>
      </c>
      <c r="I61" s="4" t="s">
        <v>84</v>
      </c>
      <c r="K61" s="42">
        <f>$D$56+D61</f>
        <v>-0.25969999999999999</v>
      </c>
      <c r="L61" s="42">
        <f t="shared" si="5"/>
        <v>-0.69</v>
      </c>
      <c r="M61" s="42">
        <f t="shared" si="6"/>
        <v>0.17</v>
      </c>
      <c r="N61" s="43">
        <f>K30-K61</f>
        <v>0.25969999999999999</v>
      </c>
      <c r="O61" s="43">
        <f>K30-L61</f>
        <v>0.69</v>
      </c>
    </row>
    <row r="62" spans="3:46" x14ac:dyDescent="0.2">
      <c r="C62" s="1" t="s">
        <v>149</v>
      </c>
      <c r="D62" s="1">
        <v>0.4042</v>
      </c>
      <c r="E62" s="1">
        <v>0.37990000000000002</v>
      </c>
      <c r="F62" s="1">
        <v>1.0639000000000001</v>
      </c>
      <c r="G62" s="1">
        <v>0.28739999999999999</v>
      </c>
      <c r="H62" s="1">
        <v>-0.34050000000000002</v>
      </c>
      <c r="I62" s="1">
        <v>1.1488</v>
      </c>
      <c r="K62" s="42">
        <f>$K$61+D62+D57</f>
        <v>5.8700000000000016E-2</v>
      </c>
      <c r="L62" s="42">
        <f t="shared" si="5"/>
        <v>-0.69</v>
      </c>
      <c r="M62" s="42">
        <f t="shared" si="6"/>
        <v>0.8</v>
      </c>
      <c r="N62" s="43">
        <f>K30-K62</f>
        <v>-5.8700000000000016E-2</v>
      </c>
      <c r="O62" s="43">
        <f>L62</f>
        <v>-0.69</v>
      </c>
    </row>
    <row r="63" spans="3:46" x14ac:dyDescent="0.2">
      <c r="C63" s="1" t="s">
        <v>150</v>
      </c>
      <c r="D63" s="1">
        <v>-0.33169999999999999</v>
      </c>
      <c r="E63" s="1">
        <v>0.54579999999999995</v>
      </c>
      <c r="F63" s="1">
        <v>-0.60780000000000001</v>
      </c>
      <c r="G63" s="1">
        <v>0.54330000000000001</v>
      </c>
      <c r="H63" s="1">
        <v>-1.4015</v>
      </c>
      <c r="I63" s="1">
        <v>0.73799999999999999</v>
      </c>
      <c r="K63" s="42">
        <f t="shared" ref="K63:K65" si="7">$K$61+D63+D58</f>
        <v>-0.14159999999999995</v>
      </c>
      <c r="L63" s="42">
        <f t="shared" si="5"/>
        <v>-1.21</v>
      </c>
      <c r="M63" s="42">
        <f t="shared" si="6"/>
        <v>0.93</v>
      </c>
      <c r="N63" s="43">
        <f>K33-K63</f>
        <v>0.14159999999999995</v>
      </c>
      <c r="O63" s="43">
        <f>K33-L63</f>
        <v>1.21</v>
      </c>
    </row>
    <row r="64" spans="3:46" x14ac:dyDescent="0.2">
      <c r="C64" s="1" t="s">
        <v>151</v>
      </c>
      <c r="D64" s="1">
        <v>-1.2292000000000001</v>
      </c>
      <c r="E64" s="1">
        <v>0.501</v>
      </c>
      <c r="F64" s="1">
        <v>-2.4537</v>
      </c>
      <c r="G64" s="1">
        <v>1.41E-2</v>
      </c>
      <c r="H64" s="1">
        <v>-2.2111000000000001</v>
      </c>
      <c r="I64" s="1">
        <v>-0.24729999999999999</v>
      </c>
      <c r="J64" s="1" t="s">
        <v>84</v>
      </c>
      <c r="K64" s="42">
        <f t="shared" si="7"/>
        <v>-0.35090000000000021</v>
      </c>
      <c r="L64" s="42">
        <f t="shared" si="5"/>
        <v>-1.33</v>
      </c>
      <c r="M64" s="42">
        <f t="shared" si="6"/>
        <v>0.63</v>
      </c>
      <c r="N64" s="43">
        <f>K34-K64</f>
        <v>0.35090000000000021</v>
      </c>
      <c r="O64" s="43">
        <f>K34-L64</f>
        <v>1.33</v>
      </c>
    </row>
    <row r="65" spans="3:46" x14ac:dyDescent="0.2">
      <c r="C65" s="1" t="s">
        <v>251</v>
      </c>
      <c r="D65" s="1">
        <v>0.2477</v>
      </c>
      <c r="E65" s="1">
        <v>0.85219999999999996</v>
      </c>
      <c r="F65" s="1">
        <v>0.29070000000000001</v>
      </c>
      <c r="G65" s="1">
        <v>0.77129999999999999</v>
      </c>
      <c r="H65" s="1">
        <v>-1.4225000000000001</v>
      </c>
      <c r="I65" s="1">
        <v>1.9179999999999999</v>
      </c>
      <c r="K65" s="42">
        <f t="shared" si="7"/>
        <v>-0.85609999999999997</v>
      </c>
      <c r="L65" s="42">
        <f t="shared" si="5"/>
        <v>-2.5299999999999998</v>
      </c>
      <c r="M65" s="42">
        <f t="shared" si="6"/>
        <v>0.81</v>
      </c>
      <c r="N65" s="16"/>
      <c r="O65" s="16"/>
    </row>
    <row r="67" spans="3:46" x14ac:dyDescent="0.2">
      <c r="K67" s="5"/>
    </row>
    <row r="70" spans="3:46" x14ac:dyDescent="0.2">
      <c r="AT70" t="s">
        <v>167</v>
      </c>
    </row>
    <row r="85" spans="2:7" x14ac:dyDescent="0.2">
      <c r="B85" t="s">
        <v>28</v>
      </c>
    </row>
    <row r="86" spans="2:7" ht="17" thickBot="1" x14ac:dyDescent="0.25">
      <c r="B86" s="33"/>
      <c r="C86" s="90" t="s">
        <v>100</v>
      </c>
      <c r="D86" s="33"/>
      <c r="E86" s="33"/>
      <c r="F86" s="33"/>
      <c r="G86" s="33"/>
    </row>
    <row r="87" spans="2:7" ht="17" thickBot="1" x14ac:dyDescent="0.25">
      <c r="B87" s="32"/>
      <c r="C87" s="119" t="s">
        <v>346</v>
      </c>
      <c r="D87" s="121"/>
      <c r="E87" s="119" t="s">
        <v>347</v>
      </c>
      <c r="F87" s="121"/>
    </row>
    <row r="88" spans="2:7" ht="49" thickBot="1" x14ac:dyDescent="0.25">
      <c r="B88" s="19" t="s">
        <v>34</v>
      </c>
      <c r="C88" s="21" t="s">
        <v>63</v>
      </c>
      <c r="D88" s="21" t="s">
        <v>37</v>
      </c>
      <c r="E88" s="21" t="s">
        <v>63</v>
      </c>
      <c r="F88" s="21" t="s">
        <v>37</v>
      </c>
    </row>
    <row r="89" spans="2:7" x14ac:dyDescent="0.2">
      <c r="B89" s="22" t="s">
        <v>65</v>
      </c>
      <c r="C89">
        <v>-0.74819999999999998</v>
      </c>
      <c r="D89" t="s">
        <v>328</v>
      </c>
      <c r="E89" s="5">
        <v>-0.25969999999999999</v>
      </c>
      <c r="F89" t="s">
        <v>329</v>
      </c>
    </row>
    <row r="90" spans="2:7" x14ac:dyDescent="0.2">
      <c r="B90" s="22" t="s">
        <v>162</v>
      </c>
      <c r="C90" s="26">
        <v>-0.73399999999999999</v>
      </c>
      <c r="D90" s="17" t="s">
        <v>326</v>
      </c>
      <c r="E90" s="5">
        <v>-0.25559999999999999</v>
      </c>
      <c r="F90" t="s">
        <v>327</v>
      </c>
    </row>
    <row r="91" spans="2:7" x14ac:dyDescent="0.2">
      <c r="B91" s="22" t="s">
        <v>7</v>
      </c>
      <c r="C91" s="55">
        <v>-0.74819999999999998</v>
      </c>
      <c r="D91" s="55" t="s">
        <v>340</v>
      </c>
      <c r="E91" s="65">
        <v>-0.25969999999999999</v>
      </c>
      <c r="F91" s="55" t="s">
        <v>341</v>
      </c>
    </row>
    <row r="92" spans="2:7" x14ac:dyDescent="0.2">
      <c r="B92" s="22" t="s">
        <v>3</v>
      </c>
      <c r="C92">
        <v>-0.83</v>
      </c>
      <c r="D92" t="s">
        <v>261</v>
      </c>
      <c r="E92">
        <v>-0.51</v>
      </c>
      <c r="F92" t="s">
        <v>265</v>
      </c>
    </row>
    <row r="93" spans="2:7" x14ac:dyDescent="0.2">
      <c r="B93" s="22" t="s">
        <v>109</v>
      </c>
      <c r="C93">
        <v>-0.71</v>
      </c>
      <c r="D93" t="s">
        <v>262</v>
      </c>
      <c r="E93">
        <v>-0.4</v>
      </c>
      <c r="F93" t="s">
        <v>266</v>
      </c>
    </row>
    <row r="94" spans="2:7" x14ac:dyDescent="0.2">
      <c r="B94" s="22" t="s">
        <v>179</v>
      </c>
      <c r="C94">
        <v>-0.68</v>
      </c>
      <c r="E94" s="55">
        <v>-0.23</v>
      </c>
    </row>
    <row r="95" spans="2:7" x14ac:dyDescent="0.2">
      <c r="B95" s="22" t="s">
        <v>180</v>
      </c>
      <c r="C95">
        <v>-0.64</v>
      </c>
      <c r="E95">
        <v>-0.21</v>
      </c>
    </row>
    <row r="96" spans="2:7" x14ac:dyDescent="0.2">
      <c r="B96" s="94" t="s">
        <v>164</v>
      </c>
      <c r="C96" s="38">
        <v>-0.65</v>
      </c>
      <c r="D96" s="38"/>
      <c r="E96" s="38">
        <v>-0.68</v>
      </c>
      <c r="F96" s="38"/>
    </row>
    <row r="97" spans="1:7" x14ac:dyDescent="0.2">
      <c r="B97" s="17" t="s">
        <v>0</v>
      </c>
      <c r="C97" t="s">
        <v>257</v>
      </c>
      <c r="E97" t="s">
        <v>263</v>
      </c>
    </row>
    <row r="98" spans="1:7" ht="49" thickBot="1" x14ac:dyDescent="0.25">
      <c r="B98" s="21" t="s">
        <v>163</v>
      </c>
      <c r="C98" s="12" t="s">
        <v>260</v>
      </c>
      <c r="D98" s="12"/>
      <c r="E98" s="12" t="s">
        <v>264</v>
      </c>
      <c r="F98" s="12"/>
    </row>
    <row r="99" spans="1:7" x14ac:dyDescent="0.2">
      <c r="A99" s="71"/>
    </row>
    <row r="100" spans="1:7" x14ac:dyDescent="0.2">
      <c r="A100" s="71"/>
      <c r="B100" s="104" t="s">
        <v>342</v>
      </c>
    </row>
    <row r="101" spans="1:7" x14ac:dyDescent="0.2">
      <c r="A101" s="71"/>
    </row>
    <row r="102" spans="1:7" x14ac:dyDescent="0.2">
      <c r="A102" s="71"/>
      <c r="B102" t="s">
        <v>29</v>
      </c>
    </row>
    <row r="103" spans="1:7" ht="17" thickBot="1" x14ac:dyDescent="0.25">
      <c r="B103" s="33"/>
      <c r="C103" s="91" t="s">
        <v>100</v>
      </c>
      <c r="D103" s="96"/>
      <c r="E103" s="33"/>
      <c r="F103" s="33"/>
      <c r="G103" s="33"/>
    </row>
    <row r="104" spans="1:7" ht="17" thickBot="1" x14ac:dyDescent="0.25">
      <c r="B104" s="32"/>
      <c r="C104" s="122" t="s">
        <v>348</v>
      </c>
      <c r="D104" s="123"/>
      <c r="E104" s="119" t="s">
        <v>349</v>
      </c>
      <c r="F104" s="121"/>
    </row>
    <row r="105" spans="1:7" ht="49" thickBot="1" x14ac:dyDescent="0.25">
      <c r="B105" s="19" t="s">
        <v>34</v>
      </c>
      <c r="C105" s="21" t="s">
        <v>63</v>
      </c>
      <c r="D105" s="21" t="s">
        <v>37</v>
      </c>
      <c r="E105" s="21" t="s">
        <v>63</v>
      </c>
      <c r="F105" s="21" t="s">
        <v>37</v>
      </c>
    </row>
    <row r="106" spans="1:7" x14ac:dyDescent="0.2">
      <c r="B106" s="22" t="s">
        <v>65</v>
      </c>
      <c r="C106">
        <v>-0.83399999999999996</v>
      </c>
      <c r="D106" t="s">
        <v>344</v>
      </c>
      <c r="E106">
        <v>5.8700000000000016E-2</v>
      </c>
      <c r="F106" t="s">
        <v>351</v>
      </c>
    </row>
    <row r="107" spans="1:7" x14ac:dyDescent="0.2">
      <c r="B107" s="22" t="s">
        <v>162</v>
      </c>
      <c r="C107">
        <v>-0.82250000000000001</v>
      </c>
      <c r="D107" t="s">
        <v>343</v>
      </c>
      <c r="E107">
        <v>5.8299999999999991E-2</v>
      </c>
      <c r="F107" t="s">
        <v>350</v>
      </c>
    </row>
    <row r="108" spans="1:7" x14ac:dyDescent="0.2">
      <c r="B108" s="22" t="s">
        <v>7</v>
      </c>
      <c r="C108">
        <v>-0.83399999999999996</v>
      </c>
      <c r="D108" t="s">
        <v>345</v>
      </c>
      <c r="E108">
        <v>5.870000000000003E-2</v>
      </c>
      <c r="F108" t="s">
        <v>352</v>
      </c>
    </row>
    <row r="109" spans="1:7" x14ac:dyDescent="0.2">
      <c r="B109" s="22" t="s">
        <v>3</v>
      </c>
      <c r="C109">
        <v>-0.71</v>
      </c>
      <c r="D109" t="s">
        <v>269</v>
      </c>
      <c r="E109">
        <v>0.06</v>
      </c>
      <c r="F109" t="s">
        <v>273</v>
      </c>
    </row>
    <row r="110" spans="1:7" x14ac:dyDescent="0.2">
      <c r="B110" s="22" t="s">
        <v>109</v>
      </c>
      <c r="C110">
        <v>-0.78</v>
      </c>
      <c r="D110" t="s">
        <v>270</v>
      </c>
      <c r="E110">
        <v>0.14000000000000001</v>
      </c>
      <c r="F110" t="s">
        <v>274</v>
      </c>
    </row>
    <row r="111" spans="1:7" x14ac:dyDescent="0.2">
      <c r="B111" s="22" t="s">
        <v>179</v>
      </c>
      <c r="C111">
        <v>-0.77</v>
      </c>
      <c r="E111">
        <v>0.05</v>
      </c>
    </row>
    <row r="112" spans="1:7" x14ac:dyDescent="0.2">
      <c r="B112" s="22" t="s">
        <v>180</v>
      </c>
      <c r="C112">
        <v>-0.77</v>
      </c>
      <c r="E112">
        <v>0.04</v>
      </c>
    </row>
    <row r="113" spans="2:34" x14ac:dyDescent="0.2">
      <c r="B113" s="94" t="s">
        <v>164</v>
      </c>
      <c r="C113" s="38">
        <v>-0.64</v>
      </c>
      <c r="D113" s="38"/>
      <c r="E113" s="38">
        <v>0.18</v>
      </c>
      <c r="F113" s="38"/>
    </row>
    <row r="114" spans="2:34" x14ac:dyDescent="0.2">
      <c r="B114" s="17" t="s">
        <v>0</v>
      </c>
      <c r="C114" t="s">
        <v>267</v>
      </c>
      <c r="D114" t="s">
        <v>271</v>
      </c>
    </row>
    <row r="115" spans="2:34" ht="49" thickBot="1" x14ac:dyDescent="0.25">
      <c r="B115" s="21" t="s">
        <v>163</v>
      </c>
      <c r="C115" s="12" t="s">
        <v>268</v>
      </c>
      <c r="D115" s="12" t="s">
        <v>272</v>
      </c>
      <c r="E115" s="91"/>
      <c r="F115" s="12"/>
    </row>
    <row r="117" spans="2:34" x14ac:dyDescent="0.2">
      <c r="B117" t="s">
        <v>353</v>
      </c>
    </row>
    <row r="119" spans="2:34" ht="17" thickBot="1" x14ac:dyDescent="0.25">
      <c r="B119" s="33" t="s">
        <v>30</v>
      </c>
      <c r="C119" s="90" t="s">
        <v>100</v>
      </c>
      <c r="D119" s="33"/>
      <c r="E119" s="33"/>
      <c r="F119" s="33"/>
      <c r="G119" s="33"/>
    </row>
    <row r="120" spans="2:34" ht="17" thickBot="1" x14ac:dyDescent="0.25">
      <c r="B120" s="32"/>
      <c r="C120" s="119" t="s">
        <v>354</v>
      </c>
      <c r="D120" s="121"/>
      <c r="E120" s="119" t="s">
        <v>355</v>
      </c>
      <c r="F120" s="121"/>
    </row>
    <row r="121" spans="2:34" ht="49" thickBot="1" x14ac:dyDescent="0.25">
      <c r="B121" s="19" t="s">
        <v>34</v>
      </c>
      <c r="C121" s="21" t="s">
        <v>63</v>
      </c>
      <c r="D121" s="21" t="s">
        <v>37</v>
      </c>
      <c r="E121" s="21" t="s">
        <v>63</v>
      </c>
      <c r="F121" s="21" t="s">
        <v>37</v>
      </c>
    </row>
    <row r="122" spans="2:34" x14ac:dyDescent="0.2">
      <c r="B122" s="22" t="s">
        <v>65</v>
      </c>
      <c r="C122" s="113">
        <v>-0.2984</v>
      </c>
      <c r="D122" s="63" t="s">
        <v>358</v>
      </c>
      <c r="E122" s="116">
        <v>-0.14159999999999995</v>
      </c>
      <c r="F122" s="87" t="s">
        <v>359</v>
      </c>
    </row>
    <row r="123" spans="2:34" x14ac:dyDescent="0.2">
      <c r="B123" s="22" t="s">
        <v>162</v>
      </c>
      <c r="C123" s="113">
        <v>-0.28770000000000001</v>
      </c>
      <c r="D123" s="62" t="s">
        <v>356</v>
      </c>
      <c r="E123" s="116">
        <v>-0.1527</v>
      </c>
      <c r="F123" s="63" t="s">
        <v>357</v>
      </c>
      <c r="AH123" s="90"/>
    </row>
    <row r="124" spans="2:34" x14ac:dyDescent="0.2">
      <c r="B124" s="22" t="s">
        <v>7</v>
      </c>
      <c r="C124" s="114">
        <v>-0.2984</v>
      </c>
      <c r="D124" s="110" t="s">
        <v>360</v>
      </c>
      <c r="E124" s="117">
        <v>-0.1416</v>
      </c>
      <c r="F124" s="87" t="s">
        <v>361</v>
      </c>
      <c r="AC124" s="90"/>
      <c r="AD124" s="90"/>
      <c r="AE124" s="90"/>
      <c r="AF124" s="90"/>
      <c r="AG124" s="90"/>
      <c r="AH124" s="90"/>
    </row>
    <row r="125" spans="2:34" x14ac:dyDescent="0.2">
      <c r="B125" s="22" t="s">
        <v>3</v>
      </c>
      <c r="C125" s="114">
        <v>-0.28000000000000003</v>
      </c>
      <c r="D125" s="111" t="s">
        <v>277</v>
      </c>
      <c r="E125" s="118">
        <v>0.05</v>
      </c>
      <c r="F125" s="87" t="s">
        <v>281</v>
      </c>
      <c r="U125" s="90"/>
      <c r="V125" s="90"/>
      <c r="W125" s="90"/>
      <c r="X125" s="90"/>
      <c r="Y125" s="90"/>
      <c r="Z125" s="90"/>
      <c r="AA125" s="93"/>
      <c r="AB125" s="90"/>
      <c r="AC125" s="90"/>
      <c r="AD125" s="90"/>
      <c r="AE125" s="90"/>
      <c r="AF125" s="90"/>
      <c r="AG125" s="90"/>
      <c r="AH125" s="90"/>
    </row>
    <row r="126" spans="2:34" x14ac:dyDescent="0.2">
      <c r="B126" s="22" t="s">
        <v>109</v>
      </c>
      <c r="C126" s="115">
        <v>-0.43</v>
      </c>
      <c r="D126" s="87" t="s">
        <v>278</v>
      </c>
      <c r="E126" s="55">
        <v>-0.22</v>
      </c>
      <c r="F126" s="110" t="s">
        <v>282</v>
      </c>
      <c r="Q126" s="90"/>
      <c r="R126" s="92"/>
      <c r="S126" s="90"/>
      <c r="T126" s="90"/>
      <c r="U126" s="90"/>
      <c r="V126" s="90"/>
      <c r="W126" s="90"/>
      <c r="X126" s="90"/>
      <c r="Y126" s="90"/>
      <c r="Z126" s="90"/>
      <c r="AA126" s="93"/>
      <c r="AB126" s="90"/>
      <c r="AC126" s="90"/>
      <c r="AD126" s="90"/>
      <c r="AE126" s="90"/>
      <c r="AF126" s="90"/>
      <c r="AG126" s="90"/>
      <c r="AH126" s="90"/>
    </row>
    <row r="127" spans="2:34" x14ac:dyDescent="0.2">
      <c r="B127" s="22" t="s">
        <v>179</v>
      </c>
      <c r="C127" s="115">
        <v>-0.26</v>
      </c>
      <c r="E127" s="55">
        <v>-0.14000000000000001</v>
      </c>
      <c r="I127" s="26"/>
      <c r="J127" s="17"/>
      <c r="K127" s="26"/>
      <c r="L127" s="17"/>
      <c r="M127" s="90"/>
      <c r="N127" s="90"/>
      <c r="O127" s="90"/>
      <c r="P127" s="90"/>
      <c r="Q127" s="90"/>
      <c r="R127" s="92"/>
      <c r="S127" s="90"/>
      <c r="T127" s="90"/>
      <c r="U127" s="90"/>
      <c r="V127" s="90"/>
      <c r="W127" s="90"/>
      <c r="X127" s="90"/>
      <c r="Y127" s="90"/>
      <c r="Z127" s="90"/>
      <c r="AA127" s="93"/>
      <c r="AB127" s="90"/>
      <c r="AC127" s="90"/>
      <c r="AD127" s="90"/>
      <c r="AE127" s="90"/>
      <c r="AF127" s="90"/>
      <c r="AG127" s="90"/>
      <c r="AH127" s="90"/>
    </row>
    <row r="128" spans="2:34" x14ac:dyDescent="0.2">
      <c r="B128" s="22" t="s">
        <v>180</v>
      </c>
      <c r="C128" s="115">
        <v>-0.24</v>
      </c>
      <c r="E128" s="55">
        <v>-0.13</v>
      </c>
      <c r="G128" s="26"/>
      <c r="H128" s="17"/>
      <c r="I128" s="26"/>
      <c r="J128" s="17"/>
      <c r="K128" s="26"/>
      <c r="L128" s="17"/>
      <c r="M128" s="90"/>
      <c r="N128" s="90"/>
      <c r="O128" s="90"/>
      <c r="P128" s="90"/>
      <c r="Q128" s="90"/>
      <c r="R128" s="92"/>
      <c r="S128" s="90"/>
      <c r="T128" s="90"/>
      <c r="U128" s="90"/>
      <c r="V128" s="90"/>
      <c r="W128" s="90"/>
      <c r="X128" s="90"/>
      <c r="Y128" s="90"/>
      <c r="Z128" s="90"/>
      <c r="AA128" s="93"/>
      <c r="AB128" s="90"/>
      <c r="AC128" s="90"/>
      <c r="AD128" s="90"/>
      <c r="AE128" s="90"/>
      <c r="AF128" s="90"/>
      <c r="AG128" s="90"/>
      <c r="AH128" s="90"/>
    </row>
    <row r="129" spans="2:40" x14ac:dyDescent="0.2">
      <c r="B129" s="94" t="s">
        <v>164</v>
      </c>
      <c r="C129" s="109">
        <v>-2.5499999999999998</v>
      </c>
      <c r="D129" s="38"/>
      <c r="E129" s="38">
        <v>-0.59</v>
      </c>
      <c r="F129" s="97"/>
      <c r="G129" s="26"/>
      <c r="H129" s="17"/>
      <c r="I129" s="26"/>
      <c r="J129" s="17"/>
      <c r="K129" s="26"/>
      <c r="L129" s="17"/>
      <c r="M129" s="90"/>
      <c r="N129" s="90"/>
      <c r="O129" s="90"/>
      <c r="P129" s="90"/>
      <c r="Q129" s="90"/>
      <c r="R129" s="92"/>
      <c r="S129" s="90"/>
      <c r="T129" s="90"/>
      <c r="U129" s="90"/>
      <c r="V129" s="90"/>
      <c r="W129" s="90"/>
      <c r="X129" s="90"/>
      <c r="Y129" s="90"/>
      <c r="Z129" s="90"/>
      <c r="AA129" s="93"/>
      <c r="AB129" s="90"/>
      <c r="AC129" s="90"/>
      <c r="AD129" s="90"/>
      <c r="AE129" s="90"/>
      <c r="AF129" s="90"/>
      <c r="AG129" s="90"/>
      <c r="AH129" s="90"/>
    </row>
    <row r="130" spans="2:40" x14ac:dyDescent="0.2">
      <c r="B130" s="17" t="s">
        <v>0</v>
      </c>
      <c r="C130" s="55" t="s">
        <v>275</v>
      </c>
      <c r="E130" s="55" t="s">
        <v>279</v>
      </c>
      <c r="Z130" s="90"/>
      <c r="AA130" s="93"/>
      <c r="AB130" s="90"/>
      <c r="AC130" s="90"/>
      <c r="AD130" s="90"/>
      <c r="AE130" s="90"/>
      <c r="AF130" s="90"/>
      <c r="AG130" s="90"/>
      <c r="AH130" s="90"/>
    </row>
    <row r="131" spans="2:40" ht="49" thickBot="1" x14ac:dyDescent="0.25">
      <c r="B131" s="21" t="s">
        <v>163</v>
      </c>
      <c r="C131" s="31" t="s">
        <v>276</v>
      </c>
      <c r="D131" s="12"/>
      <c r="E131" s="31" t="s">
        <v>280</v>
      </c>
      <c r="F131" s="12"/>
    </row>
    <row r="133" spans="2:40" x14ac:dyDescent="0.2">
      <c r="B133" t="s">
        <v>362</v>
      </c>
    </row>
    <row r="135" spans="2:40" x14ac:dyDescent="0.2">
      <c r="B135" t="s">
        <v>31</v>
      </c>
    </row>
    <row r="136" spans="2:40" ht="17" thickBot="1" x14ac:dyDescent="0.25">
      <c r="B136" s="33"/>
      <c r="C136" s="90" t="s">
        <v>100</v>
      </c>
      <c r="D136" s="33"/>
      <c r="E136" s="33"/>
      <c r="F136" s="33"/>
      <c r="G136" s="33"/>
      <c r="H136" s="33"/>
      <c r="I136" s="90"/>
      <c r="J136" s="33"/>
      <c r="K136" s="33"/>
      <c r="L136" s="33"/>
      <c r="M136" s="21"/>
      <c r="N136" s="91"/>
      <c r="O136" s="91"/>
      <c r="P136" s="91"/>
      <c r="Q136" s="91"/>
      <c r="R136" s="91"/>
      <c r="S136" s="91"/>
      <c r="T136" s="91"/>
      <c r="U136" s="90"/>
      <c r="V136" s="33"/>
      <c r="W136" s="33"/>
      <c r="X136" s="33"/>
      <c r="Y136" s="90"/>
      <c r="Z136" s="33"/>
      <c r="AA136" s="33"/>
      <c r="AB136" s="33"/>
      <c r="AC136" s="90"/>
      <c r="AD136" s="33"/>
      <c r="AE136" s="33"/>
      <c r="AF136" s="33"/>
      <c r="AG136" s="90"/>
      <c r="AH136" s="33"/>
    </row>
    <row r="137" spans="2:40" ht="17" thickBot="1" x14ac:dyDescent="0.25">
      <c r="B137" s="32"/>
      <c r="C137" s="119" t="s">
        <v>375</v>
      </c>
      <c r="D137" s="121"/>
      <c r="E137" s="119" t="s">
        <v>376</v>
      </c>
      <c r="F137" s="121"/>
      <c r="I137" s="78"/>
      <c r="J137" s="78"/>
      <c r="K137" s="78"/>
      <c r="L137" s="78"/>
      <c r="M137" s="91"/>
      <c r="N137" s="91"/>
      <c r="O137" s="21"/>
      <c r="P137" s="21"/>
      <c r="Q137" s="21"/>
      <c r="R137" s="91"/>
      <c r="S137" s="21"/>
      <c r="T137" s="91"/>
      <c r="U137" s="21"/>
      <c r="V137" s="91"/>
      <c r="W137" s="91"/>
      <c r="X137" s="91"/>
      <c r="Y137" s="21"/>
      <c r="Z137" s="91"/>
      <c r="AA137" s="91"/>
      <c r="AB137" s="91"/>
      <c r="AC137" s="91"/>
      <c r="AD137" s="91"/>
      <c r="AE137" s="91"/>
      <c r="AF137" s="91"/>
      <c r="AG137" s="91"/>
      <c r="AH137" s="91"/>
    </row>
    <row r="138" spans="2:40" ht="49" thickBot="1" x14ac:dyDescent="0.25">
      <c r="B138" s="19" t="s">
        <v>34</v>
      </c>
      <c r="C138" s="21" t="s">
        <v>63</v>
      </c>
      <c r="D138" s="21" t="s">
        <v>37</v>
      </c>
      <c r="E138" s="21" t="s">
        <v>63</v>
      </c>
      <c r="F138" s="21" t="s">
        <v>37</v>
      </c>
      <c r="I138" s="20"/>
      <c r="J138" s="21"/>
      <c r="K138" s="20"/>
      <c r="L138" s="21"/>
      <c r="M138" s="91"/>
      <c r="N138" s="91"/>
      <c r="O138" s="20"/>
      <c r="P138" s="20"/>
      <c r="Q138" s="20"/>
      <c r="R138" s="21"/>
      <c r="S138" s="20"/>
      <c r="T138" s="21"/>
      <c r="U138" s="20"/>
      <c r="V138" s="21"/>
      <c r="W138" s="20"/>
      <c r="X138" s="21"/>
      <c r="Y138" s="20"/>
      <c r="Z138" s="21"/>
      <c r="AA138" s="20"/>
      <c r="AB138" s="21"/>
      <c r="AC138" s="91"/>
      <c r="AD138" s="91"/>
      <c r="AE138" s="91"/>
      <c r="AF138" s="91"/>
      <c r="AG138" s="91"/>
      <c r="AH138" s="91"/>
    </row>
    <row r="139" spans="2:40" x14ac:dyDescent="0.2">
      <c r="B139" s="22" t="s">
        <v>65</v>
      </c>
      <c r="C139" s="5">
        <v>0.38979999999999992</v>
      </c>
      <c r="D139" t="s">
        <v>365</v>
      </c>
      <c r="E139" s="5">
        <v>-0.35090000000000021</v>
      </c>
      <c r="F139" t="s">
        <v>366</v>
      </c>
    </row>
    <row r="140" spans="2:40" x14ac:dyDescent="0.2">
      <c r="B140" s="22" t="s">
        <v>162</v>
      </c>
      <c r="C140" s="28">
        <v>0.40369999999999995</v>
      </c>
      <c r="D140" t="s">
        <v>363</v>
      </c>
      <c r="E140" s="5">
        <v>-0.35030000000000006</v>
      </c>
      <c r="F140" t="s">
        <v>364</v>
      </c>
    </row>
    <row r="141" spans="2:40" x14ac:dyDescent="0.2">
      <c r="B141" s="22" t="s">
        <v>7</v>
      </c>
      <c r="C141" s="5">
        <v>0.38979999999999992</v>
      </c>
      <c r="D141" t="s">
        <v>367</v>
      </c>
      <c r="E141" s="5">
        <v>-0.35090000000000021</v>
      </c>
      <c r="F141" t="s">
        <v>368</v>
      </c>
      <c r="AA141">
        <v>-1.52</v>
      </c>
      <c r="AB141" t="s">
        <v>294</v>
      </c>
      <c r="AC141" t="s">
        <v>295</v>
      </c>
      <c r="AE141" s="5">
        <v>-1.5922999999999998</v>
      </c>
      <c r="AF141" t="s">
        <v>373</v>
      </c>
      <c r="AG141" s="5">
        <v>-0.85609999999999986</v>
      </c>
      <c r="AH141" t="s">
        <v>374</v>
      </c>
      <c r="AI141">
        <v>-1.55</v>
      </c>
      <c r="AJ141">
        <v>-1.52</v>
      </c>
      <c r="AK141" t="s">
        <v>295</v>
      </c>
      <c r="AL141" t="s">
        <v>295</v>
      </c>
      <c r="AM141">
        <v>-0.98</v>
      </c>
      <c r="AN141" t="s">
        <v>295</v>
      </c>
    </row>
    <row r="142" spans="2:40" x14ac:dyDescent="0.2">
      <c r="B142" s="22" t="s">
        <v>3</v>
      </c>
      <c r="C142">
        <v>0.26</v>
      </c>
      <c r="D142" t="s">
        <v>285</v>
      </c>
      <c r="E142">
        <v>-0.37</v>
      </c>
      <c r="F142" t="s">
        <v>289</v>
      </c>
    </row>
    <row r="143" spans="2:40" x14ac:dyDescent="0.2">
      <c r="B143" s="22" t="s">
        <v>109</v>
      </c>
      <c r="C143">
        <v>0.32</v>
      </c>
      <c r="D143" t="s">
        <v>286</v>
      </c>
      <c r="E143">
        <v>-0.45</v>
      </c>
      <c r="F143" t="s">
        <v>290</v>
      </c>
    </row>
    <row r="144" spans="2:40" x14ac:dyDescent="0.2">
      <c r="B144" s="22" t="s">
        <v>179</v>
      </c>
      <c r="C144">
        <v>0.28000000000000003</v>
      </c>
      <c r="E144">
        <v>-0.32</v>
      </c>
    </row>
    <row r="145" spans="2:8" x14ac:dyDescent="0.2">
      <c r="B145" s="22" t="s">
        <v>180</v>
      </c>
      <c r="C145">
        <v>0.25</v>
      </c>
      <c r="E145">
        <v>-0.28999999999999998</v>
      </c>
    </row>
    <row r="146" spans="2:8" x14ac:dyDescent="0.2">
      <c r="B146" s="94" t="s">
        <v>164</v>
      </c>
      <c r="C146" s="38">
        <v>-0.06</v>
      </c>
      <c r="D146" s="38"/>
      <c r="E146" s="38">
        <v>-0.93</v>
      </c>
      <c r="F146" s="38"/>
    </row>
    <row r="147" spans="2:8" x14ac:dyDescent="0.2">
      <c r="B147" s="17" t="s">
        <v>0</v>
      </c>
      <c r="C147" t="s">
        <v>283</v>
      </c>
      <c r="E147" t="s">
        <v>287</v>
      </c>
    </row>
    <row r="148" spans="2:8" ht="49" thickBot="1" x14ac:dyDescent="0.25">
      <c r="B148" s="21" t="s">
        <v>163</v>
      </c>
      <c r="C148" s="12" t="s">
        <v>284</v>
      </c>
      <c r="D148" s="12"/>
      <c r="E148" s="12" t="s">
        <v>288</v>
      </c>
      <c r="F148" s="12"/>
    </row>
    <row r="150" spans="2:8" x14ac:dyDescent="0.2">
      <c r="B150" t="s">
        <v>377</v>
      </c>
    </row>
    <row r="156" spans="2:8" x14ac:dyDescent="0.2">
      <c r="B156" t="s">
        <v>38</v>
      </c>
    </row>
    <row r="157" spans="2:8" ht="17" thickBot="1" x14ac:dyDescent="0.25">
      <c r="B157" s="33"/>
      <c r="C157" s="90" t="s">
        <v>100</v>
      </c>
      <c r="D157" s="33"/>
      <c r="E157" s="33"/>
      <c r="F157" s="33"/>
      <c r="G157" s="33"/>
      <c r="H157" s="33"/>
    </row>
    <row r="158" spans="2:8" ht="17" thickBot="1" x14ac:dyDescent="0.25">
      <c r="B158" s="32"/>
      <c r="C158" s="119" t="s">
        <v>348</v>
      </c>
      <c r="D158" s="121"/>
      <c r="E158" s="119" t="s">
        <v>378</v>
      </c>
      <c r="F158" s="121"/>
    </row>
    <row r="159" spans="2:8" ht="49" thickBot="1" x14ac:dyDescent="0.25">
      <c r="B159" s="19" t="s">
        <v>34</v>
      </c>
      <c r="C159" s="21" t="s">
        <v>63</v>
      </c>
      <c r="D159" s="21" t="s">
        <v>37</v>
      </c>
      <c r="E159" s="21" t="s">
        <v>63</v>
      </c>
      <c r="F159" s="21" t="s">
        <v>37</v>
      </c>
    </row>
    <row r="160" spans="2:8" x14ac:dyDescent="0.2">
      <c r="B160" s="22" t="s">
        <v>65</v>
      </c>
      <c r="C160" s="5">
        <v>-1.5922999999999998</v>
      </c>
      <c r="D160" t="s">
        <v>371</v>
      </c>
      <c r="E160" s="5">
        <v>-0.85609999999999997</v>
      </c>
      <c r="F160" t="s">
        <v>372</v>
      </c>
    </row>
    <row r="161" spans="2:6" x14ac:dyDescent="0.2">
      <c r="B161" s="22" t="s">
        <v>162</v>
      </c>
      <c r="C161" s="28">
        <v>-1.6015000000000001</v>
      </c>
      <c r="D161" t="s">
        <v>369</v>
      </c>
      <c r="E161" s="5">
        <v>-0.85600000000000009</v>
      </c>
      <c r="F161" t="s">
        <v>370</v>
      </c>
    </row>
    <row r="162" spans="2:6" x14ac:dyDescent="0.2">
      <c r="B162" s="22" t="s">
        <v>7</v>
      </c>
      <c r="C162" s="5">
        <v>-1.5922999999999998</v>
      </c>
      <c r="D162" t="s">
        <v>373</v>
      </c>
      <c r="E162" s="5">
        <v>-0.85609999999999986</v>
      </c>
      <c r="F162" t="s">
        <v>374</v>
      </c>
    </row>
    <row r="163" spans="2:6" x14ac:dyDescent="0.2">
      <c r="B163" s="22" t="s">
        <v>3</v>
      </c>
      <c r="C163">
        <v>-1.6</v>
      </c>
      <c r="D163" t="s">
        <v>293</v>
      </c>
      <c r="E163" t="s">
        <v>295</v>
      </c>
      <c r="F163" s="99"/>
    </row>
    <row r="164" spans="2:6" x14ac:dyDescent="0.2">
      <c r="B164" s="22" t="s">
        <v>109</v>
      </c>
      <c r="C164">
        <v>-1.52</v>
      </c>
      <c r="D164" t="s">
        <v>294</v>
      </c>
      <c r="E164" t="s">
        <v>295</v>
      </c>
      <c r="F164" s="99"/>
    </row>
    <row r="165" spans="2:6" x14ac:dyDescent="0.2">
      <c r="B165" s="22" t="s">
        <v>179</v>
      </c>
      <c r="C165">
        <v>-1.55</v>
      </c>
      <c r="E165" t="s">
        <v>295</v>
      </c>
    </row>
    <row r="166" spans="2:6" x14ac:dyDescent="0.2">
      <c r="B166" s="22" t="s">
        <v>180</v>
      </c>
      <c r="C166">
        <v>-1.52</v>
      </c>
      <c r="E166" t="s">
        <v>295</v>
      </c>
      <c r="F166" s="36"/>
    </row>
    <row r="167" spans="2:6" x14ac:dyDescent="0.2">
      <c r="B167" s="94" t="s">
        <v>164</v>
      </c>
      <c r="C167" s="38">
        <v>-0.98</v>
      </c>
      <c r="D167" s="38"/>
      <c r="E167" s="38" t="s">
        <v>295</v>
      </c>
      <c r="F167" s="38"/>
    </row>
    <row r="168" spans="2:6" x14ac:dyDescent="0.2">
      <c r="B168" s="17" t="s">
        <v>0</v>
      </c>
      <c r="C168" t="s">
        <v>291</v>
      </c>
      <c r="E168" t="s">
        <v>295</v>
      </c>
    </row>
    <row r="169" spans="2:6" ht="49" thickBot="1" x14ac:dyDescent="0.25">
      <c r="B169" s="21" t="s">
        <v>163</v>
      </c>
      <c r="C169" s="12" t="s">
        <v>292</v>
      </c>
      <c r="D169" s="12"/>
      <c r="E169" s="12" t="s">
        <v>295</v>
      </c>
      <c r="F169" s="12"/>
    </row>
    <row r="171" spans="2:6" x14ac:dyDescent="0.2">
      <c r="B171" t="s">
        <v>379</v>
      </c>
    </row>
  </sheetData>
  <mergeCells count="10">
    <mergeCell ref="C137:D137"/>
    <mergeCell ref="E137:F137"/>
    <mergeCell ref="C158:D158"/>
    <mergeCell ref="E158:F158"/>
    <mergeCell ref="C87:D87"/>
    <mergeCell ref="E87:F87"/>
    <mergeCell ref="C104:D104"/>
    <mergeCell ref="E104:F104"/>
    <mergeCell ref="C120:D120"/>
    <mergeCell ref="E120:F120"/>
  </mergeCells>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173"/>
  <sheetViews>
    <sheetView workbookViewId="0">
      <selection activeCell="B9" sqref="B9"/>
    </sheetView>
  </sheetViews>
  <sheetFormatPr baseColWidth="10" defaultRowHeight="16" x14ac:dyDescent="0.2"/>
  <cols>
    <col min="1" max="1" width="5.83203125" customWidth="1"/>
    <col min="3" max="3" width="6.1640625" customWidth="1"/>
    <col min="4" max="4" width="11.33203125" bestFit="1" customWidth="1"/>
    <col min="5" max="5" width="14.33203125" customWidth="1"/>
    <col min="6" max="6" width="11" customWidth="1"/>
    <col min="7" max="7" width="11" bestFit="1" customWidth="1"/>
    <col min="8" max="8" width="11.1640625" customWidth="1"/>
    <col min="11" max="11" width="14" customWidth="1"/>
    <col min="12" max="12" width="12" customWidth="1"/>
    <col min="13" max="13" width="14" customWidth="1"/>
    <col min="14" max="14" width="13.6640625" customWidth="1"/>
    <col min="15" max="15" width="16.6640625" customWidth="1"/>
    <col min="16" max="16" width="15.6640625" customWidth="1"/>
    <col min="17" max="17" width="10.83203125" customWidth="1"/>
    <col min="18" max="18" width="15.5" customWidth="1"/>
    <col min="19" max="19" width="10.6640625" customWidth="1"/>
    <col min="21" max="21" width="10.83203125" customWidth="1"/>
    <col min="22" max="22" width="12.83203125" customWidth="1"/>
    <col min="24" max="24" width="12.1640625" customWidth="1"/>
  </cols>
  <sheetData>
    <row r="1" spans="1:55" x14ac:dyDescent="0.2">
      <c r="A1" s="1"/>
      <c r="B1" t="s">
        <v>120</v>
      </c>
    </row>
    <row r="2" spans="1:55" x14ac:dyDescent="0.2">
      <c r="B2" t="s">
        <v>104</v>
      </c>
      <c r="D2" t="s">
        <v>514</v>
      </c>
    </row>
    <row r="3" spans="1:55" x14ac:dyDescent="0.2">
      <c r="A3" s="1"/>
      <c r="B3" t="s">
        <v>1</v>
      </c>
      <c r="D3" t="s">
        <v>515</v>
      </c>
    </row>
    <row r="4" spans="1:55" x14ac:dyDescent="0.2">
      <c r="A4" s="1"/>
      <c r="B4" t="s">
        <v>103</v>
      </c>
      <c r="D4" t="s">
        <v>516</v>
      </c>
    </row>
    <row r="5" spans="1:55" x14ac:dyDescent="0.2">
      <c r="B5" t="s">
        <v>176</v>
      </c>
      <c r="C5" s="44"/>
      <c r="D5" t="s">
        <v>517</v>
      </c>
      <c r="BB5" t="s">
        <v>115</v>
      </c>
    </row>
    <row r="6" spans="1:55" x14ac:dyDescent="0.2">
      <c r="B6" t="s">
        <v>102</v>
      </c>
      <c r="D6" t="s">
        <v>518</v>
      </c>
      <c r="AS6" t="s">
        <v>111</v>
      </c>
    </row>
    <row r="7" spans="1:55" x14ac:dyDescent="0.2">
      <c r="AT7" t="s">
        <v>166</v>
      </c>
      <c r="BC7" t="s">
        <v>166</v>
      </c>
    </row>
    <row r="8" spans="1:55" x14ac:dyDescent="0.2">
      <c r="B8" t="s">
        <v>545</v>
      </c>
    </row>
    <row r="12" spans="1:55" ht="17" thickBot="1" x14ac:dyDescent="0.25">
      <c r="B12" s="31"/>
      <c r="C12" s="31"/>
      <c r="D12" s="31"/>
      <c r="E12" s="31"/>
      <c r="F12" s="31"/>
      <c r="G12" s="31"/>
      <c r="H12" s="31"/>
      <c r="I12" s="31"/>
      <c r="J12" s="31"/>
      <c r="K12" s="31"/>
      <c r="L12" s="31"/>
      <c r="M12" s="31"/>
      <c r="N12" s="31"/>
      <c r="O12" s="31"/>
      <c r="P12" s="31"/>
      <c r="Q12" s="31"/>
      <c r="R12" s="31"/>
      <c r="S12" s="31"/>
      <c r="T12" s="31"/>
      <c r="U12" s="31"/>
      <c r="V12" s="31"/>
      <c r="W12" s="31"/>
      <c r="X12" s="31"/>
      <c r="Y12" s="31"/>
      <c r="Z12" s="31"/>
      <c r="AA12" s="31"/>
      <c r="AB12" s="31"/>
      <c r="AC12" s="31"/>
      <c r="AD12" s="31"/>
      <c r="AE12" s="12"/>
      <c r="AF12" s="12"/>
      <c r="AG12" s="12"/>
      <c r="AH12" s="12"/>
    </row>
    <row r="13" spans="1:55" ht="17" thickBot="1" x14ac:dyDescent="0.25">
      <c r="B13" s="55"/>
      <c r="C13" s="55" t="s">
        <v>100</v>
      </c>
      <c r="D13" s="55"/>
      <c r="E13" s="55"/>
      <c r="F13" s="55"/>
      <c r="G13" s="55"/>
      <c r="H13" s="55"/>
      <c r="I13" s="55" t="s">
        <v>65</v>
      </c>
      <c r="J13" s="55"/>
      <c r="K13" s="55"/>
      <c r="L13" s="55"/>
      <c r="M13" s="29" t="s">
        <v>0</v>
      </c>
      <c r="N13" s="31"/>
      <c r="O13" s="31" t="s">
        <v>110</v>
      </c>
      <c r="P13" s="31"/>
      <c r="Q13" s="31" t="s">
        <v>3</v>
      </c>
      <c r="R13" s="31"/>
      <c r="S13" s="31" t="s">
        <v>3</v>
      </c>
      <c r="T13" s="31"/>
      <c r="U13" s="37" t="s">
        <v>109</v>
      </c>
      <c r="V13" s="37"/>
      <c r="W13" s="37"/>
      <c r="X13" s="37"/>
      <c r="Y13" s="55" t="s">
        <v>7</v>
      </c>
      <c r="Z13" s="55"/>
      <c r="AA13" s="55"/>
      <c r="AB13" s="55"/>
      <c r="AC13" s="55" t="s">
        <v>42</v>
      </c>
      <c r="AD13" s="55"/>
      <c r="AE13" s="55"/>
      <c r="AF13" s="55"/>
      <c r="AG13" s="55" t="s">
        <v>6</v>
      </c>
      <c r="AH13" s="55"/>
    </row>
    <row r="14" spans="1:55" ht="17" thickBot="1" x14ac:dyDescent="0.25">
      <c r="B14" s="56"/>
      <c r="C14" s="57"/>
      <c r="D14" s="57" t="s">
        <v>325</v>
      </c>
      <c r="E14" s="57"/>
      <c r="F14" s="57"/>
      <c r="G14" s="57" t="s">
        <v>324</v>
      </c>
      <c r="H14" s="57"/>
      <c r="I14" s="57" t="s">
        <v>154</v>
      </c>
      <c r="J14" s="57"/>
      <c r="K14" s="57" t="s">
        <v>153</v>
      </c>
      <c r="L14" s="57"/>
      <c r="M14" s="31" t="s">
        <v>154</v>
      </c>
      <c r="N14" s="31" t="s">
        <v>153</v>
      </c>
      <c r="O14" s="29" t="s">
        <v>154</v>
      </c>
      <c r="P14" s="29" t="s">
        <v>153</v>
      </c>
      <c r="Q14" s="29" t="s">
        <v>154</v>
      </c>
      <c r="R14" s="31"/>
      <c r="S14" s="29" t="s">
        <v>153</v>
      </c>
      <c r="T14" s="31"/>
      <c r="U14" s="29" t="s">
        <v>154</v>
      </c>
      <c r="V14" s="31"/>
      <c r="W14" s="31" t="s">
        <v>153</v>
      </c>
      <c r="X14" s="31"/>
      <c r="Y14" s="29" t="s">
        <v>154</v>
      </c>
      <c r="Z14" s="31"/>
      <c r="AA14" s="31" t="s">
        <v>153</v>
      </c>
      <c r="AB14" s="31"/>
      <c r="AC14" s="31" t="s">
        <v>154</v>
      </c>
      <c r="AD14" s="31"/>
      <c r="AE14" s="31" t="s">
        <v>153</v>
      </c>
      <c r="AF14" s="31"/>
      <c r="AG14" s="31" t="s">
        <v>154</v>
      </c>
      <c r="AH14" s="31" t="s">
        <v>153</v>
      </c>
      <c r="AJ14" t="s">
        <v>168</v>
      </c>
    </row>
    <row r="15" spans="1:55" ht="33" thickBot="1" x14ac:dyDescent="0.25">
      <c r="B15" s="58" t="s">
        <v>62</v>
      </c>
      <c r="C15" s="59" t="s">
        <v>35</v>
      </c>
      <c r="D15" s="29" t="s">
        <v>63</v>
      </c>
      <c r="E15" s="29" t="s">
        <v>37</v>
      </c>
      <c r="F15" s="59" t="s">
        <v>35</v>
      </c>
      <c r="G15" s="29" t="s">
        <v>63</v>
      </c>
      <c r="H15" s="29" t="s">
        <v>37</v>
      </c>
      <c r="I15" s="59" t="s">
        <v>66</v>
      </c>
      <c r="J15" s="29" t="s">
        <v>37</v>
      </c>
      <c r="K15" s="59" t="s">
        <v>66</v>
      </c>
      <c r="L15" s="29" t="s">
        <v>37</v>
      </c>
      <c r="M15" s="60"/>
      <c r="N15" s="60"/>
      <c r="O15" s="59"/>
      <c r="P15" s="59"/>
      <c r="Q15" s="59" t="s">
        <v>66</v>
      </c>
      <c r="R15" s="29" t="s">
        <v>37</v>
      </c>
      <c r="S15" s="59" t="s">
        <v>66</v>
      </c>
      <c r="T15" s="29" t="s">
        <v>37</v>
      </c>
      <c r="U15" s="59" t="s">
        <v>66</v>
      </c>
      <c r="V15" s="29" t="s">
        <v>37</v>
      </c>
      <c r="W15" s="59" t="s">
        <v>66</v>
      </c>
      <c r="X15" s="29" t="s">
        <v>37</v>
      </c>
      <c r="Y15" s="59" t="s">
        <v>66</v>
      </c>
      <c r="Z15" s="29" t="s">
        <v>37</v>
      </c>
      <c r="AA15" s="59" t="s">
        <v>66</v>
      </c>
      <c r="AB15" s="29" t="s">
        <v>37</v>
      </c>
      <c r="AC15" s="31" t="s">
        <v>80</v>
      </c>
      <c r="AD15" s="31" t="s">
        <v>81</v>
      </c>
      <c r="AE15" s="31" t="s">
        <v>80</v>
      </c>
      <c r="AF15" s="31" t="s">
        <v>81</v>
      </c>
      <c r="AG15" s="60"/>
      <c r="AH15" s="60"/>
    </row>
    <row r="16" spans="1:55" x14ac:dyDescent="0.2">
      <c r="B16" s="61" t="s">
        <v>28</v>
      </c>
      <c r="C16" s="89"/>
      <c r="D16" s="64"/>
      <c r="E16" s="62"/>
      <c r="F16" s="89"/>
      <c r="G16" s="63"/>
      <c r="H16" s="62"/>
      <c r="I16" s="63"/>
      <c r="J16" s="62"/>
      <c r="K16" s="63"/>
      <c r="L16" s="62"/>
      <c r="M16" s="55"/>
      <c r="N16" s="55"/>
      <c r="O16" s="55"/>
      <c r="P16" s="55"/>
      <c r="Q16" s="55"/>
      <c r="R16" s="87"/>
      <c r="S16" s="55"/>
      <c r="T16" s="55"/>
      <c r="U16" s="55"/>
      <c r="V16" s="55"/>
      <c r="W16" s="55"/>
      <c r="X16" s="55"/>
      <c r="Y16" s="65">
        <f>S24</f>
        <v>0</v>
      </c>
      <c r="Z16" s="55" t="str">
        <f>CONCATENATE("[ ",AA24,", ",AB24,"]")</f>
        <v>[ 0, 0]</v>
      </c>
      <c r="AA16" s="65">
        <f>Y16+S29</f>
        <v>0</v>
      </c>
      <c r="AB16" s="55" t="str">
        <f>CONCATENATE("[ ",AA29,", ",AB29,"]")</f>
        <v>[ 0, 0]</v>
      </c>
      <c r="AC16" s="55"/>
      <c r="AD16" s="55"/>
      <c r="AE16" s="55"/>
      <c r="AF16" s="55"/>
      <c r="AG16" s="55"/>
      <c r="AH16" s="55"/>
    </row>
    <row r="17" spans="2:55" x14ac:dyDescent="0.2">
      <c r="B17" s="61" t="s">
        <v>29</v>
      </c>
      <c r="C17" s="89"/>
      <c r="D17" s="64"/>
      <c r="E17" s="62"/>
      <c r="F17" s="89"/>
      <c r="G17" s="63"/>
      <c r="H17" s="62"/>
      <c r="I17" s="63"/>
      <c r="J17" s="62"/>
      <c r="K17" s="63"/>
      <c r="L17" s="62"/>
      <c r="M17" s="55"/>
      <c r="N17" s="55"/>
      <c r="O17" s="55"/>
      <c r="P17" s="55"/>
      <c r="Q17" s="55"/>
      <c r="R17" s="87"/>
      <c r="S17" s="55"/>
      <c r="T17" s="55"/>
      <c r="U17" s="55"/>
      <c r="V17" s="55"/>
      <c r="W17" s="55"/>
      <c r="X17" s="55"/>
      <c r="Y17" s="65">
        <f>$S$24+S25</f>
        <v>0</v>
      </c>
      <c r="Z17" s="55" t="str">
        <f>CONCATENATE("[ ",AA25,", ",AB25,"]")</f>
        <v>[ 0, 0]</v>
      </c>
      <c r="AA17" s="65">
        <f>Y17+S30</f>
        <v>0</v>
      </c>
      <c r="AB17" s="55" t="str">
        <f>CONCATENATE("[ ",AA30,", ",AB30,"]")</f>
        <v>[ 0, 0]</v>
      </c>
      <c r="AC17" s="55"/>
      <c r="AD17" s="55"/>
      <c r="AE17" s="55"/>
      <c r="AF17" s="55"/>
      <c r="AG17" s="55"/>
      <c r="AH17" s="55"/>
    </row>
    <row r="18" spans="2:55" x14ac:dyDescent="0.2">
      <c r="B18" s="61" t="s">
        <v>30</v>
      </c>
      <c r="C18" s="62"/>
      <c r="D18" s="64"/>
      <c r="E18" s="62"/>
      <c r="F18" s="89"/>
      <c r="G18" s="63"/>
      <c r="H18" s="62"/>
      <c r="I18" s="63"/>
      <c r="J18" s="62"/>
      <c r="K18" s="63"/>
      <c r="L18" s="62"/>
      <c r="M18" s="55"/>
      <c r="N18" s="55"/>
      <c r="O18" s="55"/>
      <c r="P18" s="55"/>
      <c r="Q18" s="55"/>
      <c r="R18" s="87"/>
      <c r="S18" s="55"/>
      <c r="T18" s="55"/>
      <c r="U18" s="55"/>
      <c r="V18" s="55"/>
      <c r="W18" s="55"/>
      <c r="X18" s="55"/>
      <c r="Y18" s="65">
        <f t="shared" ref="Y18:Y20" si="0">$S$24+S26</f>
        <v>0</v>
      </c>
      <c r="Z18" s="55" t="str">
        <f>CONCATENATE("[ ",AA26,", ",AB26,"]")</f>
        <v>[ 0, 0]</v>
      </c>
      <c r="AA18" s="65">
        <f>Y18+S31</f>
        <v>0</v>
      </c>
      <c r="AB18" s="55" t="str">
        <f>CONCATENATE("[ ",AA31,", ",AB31,"]")</f>
        <v>[ 0, 0]</v>
      </c>
      <c r="AC18" s="55"/>
      <c r="AD18" s="55"/>
      <c r="AE18" s="55"/>
      <c r="AF18" s="55"/>
      <c r="AG18" s="55"/>
      <c r="AH18" s="55"/>
    </row>
    <row r="19" spans="2:55" x14ac:dyDescent="0.2">
      <c r="B19" s="61" t="s">
        <v>31</v>
      </c>
      <c r="C19" s="89"/>
      <c r="D19" s="64"/>
      <c r="E19" s="62"/>
      <c r="F19" s="89"/>
      <c r="G19" s="63"/>
      <c r="H19" s="62"/>
      <c r="I19" s="63"/>
      <c r="J19" s="62"/>
      <c r="K19" s="63"/>
      <c r="L19" s="62"/>
      <c r="M19" s="55"/>
      <c r="N19" s="55"/>
      <c r="O19" s="55"/>
      <c r="P19" s="55"/>
      <c r="Q19" s="55"/>
      <c r="R19" s="87"/>
      <c r="S19" s="55"/>
      <c r="T19" s="55"/>
      <c r="U19" s="55"/>
      <c r="V19" s="55"/>
      <c r="W19" s="55"/>
      <c r="X19" s="55"/>
      <c r="Y19" s="65">
        <f t="shared" si="0"/>
        <v>0</v>
      </c>
      <c r="Z19" s="55" t="str">
        <f>CONCATENATE("[ ",AA27,", ",AB27,"]")</f>
        <v>[ 0, 0]</v>
      </c>
      <c r="AA19" s="65">
        <f>Y19+S32</f>
        <v>0</v>
      </c>
      <c r="AB19" s="55" t="str">
        <f>CONCATENATE("[ ",AA32,", ",AB32,"]")</f>
        <v>[ 0, 0]</v>
      </c>
      <c r="AC19" s="55"/>
      <c r="AD19" s="55"/>
      <c r="AE19" s="55"/>
      <c r="AF19" s="55"/>
      <c r="AG19" s="55"/>
      <c r="AH19" s="55"/>
      <c r="AT19" t="s">
        <v>167</v>
      </c>
      <c r="BC19" t="s">
        <v>167</v>
      </c>
    </row>
    <row r="20" spans="2:55" ht="17" thickBot="1" x14ac:dyDescent="0.25">
      <c r="B20" s="66" t="s">
        <v>64</v>
      </c>
      <c r="C20" s="67"/>
      <c r="D20" s="79"/>
      <c r="E20" s="67"/>
      <c r="F20" s="67"/>
      <c r="G20" s="68"/>
      <c r="H20" s="67"/>
      <c r="I20" s="68"/>
      <c r="J20" s="67"/>
      <c r="K20" s="68"/>
      <c r="L20" s="67"/>
      <c r="M20" s="31"/>
      <c r="N20" s="31"/>
      <c r="O20" s="31"/>
      <c r="P20" s="31"/>
      <c r="Q20" s="31"/>
      <c r="R20" s="31"/>
      <c r="S20" s="31"/>
      <c r="T20" s="31"/>
      <c r="U20" s="31"/>
      <c r="V20" s="31"/>
      <c r="W20" s="31"/>
      <c r="X20" s="31"/>
      <c r="Y20" s="69">
        <f t="shared" si="0"/>
        <v>0</v>
      </c>
      <c r="Z20" s="31" t="str">
        <f>CONCATENATE("[ ",AA28,", ",AB28,"]")</f>
        <v>[ 0, 0]</v>
      </c>
      <c r="AA20" s="69">
        <f>Y20+S33</f>
        <v>0</v>
      </c>
      <c r="AB20" s="31" t="str">
        <f>CONCATENATE("[ ",AA33,", ",AB33,"]")</f>
        <v>[ 0, 0]</v>
      </c>
      <c r="AC20" s="31"/>
      <c r="AD20" s="31"/>
      <c r="AE20" s="31"/>
      <c r="AF20" s="31"/>
      <c r="AG20" s="31"/>
      <c r="AH20" s="31"/>
    </row>
    <row r="21" spans="2:55" x14ac:dyDescent="0.2">
      <c r="B21" s="55"/>
      <c r="C21" s="55"/>
      <c r="D21" s="55"/>
      <c r="E21" s="55"/>
      <c r="F21" s="55"/>
      <c r="G21" s="55"/>
      <c r="H21" s="55"/>
      <c r="I21" s="55"/>
      <c r="J21" s="55"/>
      <c r="K21" s="55"/>
      <c r="L21" s="55"/>
      <c r="M21" s="55"/>
      <c r="N21" s="55"/>
      <c r="O21" s="55"/>
      <c r="P21" s="55"/>
      <c r="Q21" s="55"/>
      <c r="R21" s="55"/>
      <c r="S21" s="55"/>
      <c r="T21" s="55"/>
      <c r="U21" s="55"/>
      <c r="V21" s="55"/>
      <c r="W21" s="55"/>
      <c r="X21" s="55"/>
      <c r="Y21" s="55"/>
      <c r="Z21" s="55"/>
      <c r="AA21" s="55"/>
      <c r="AB21" s="55"/>
      <c r="AC21" s="55"/>
      <c r="AD21" s="55"/>
    </row>
    <row r="22" spans="2:55" x14ac:dyDescent="0.2">
      <c r="D22" s="34"/>
      <c r="Q22" s="45" t="s">
        <v>7</v>
      </c>
      <c r="R22" s="16"/>
      <c r="S22" s="16"/>
      <c r="T22" s="16"/>
      <c r="U22" s="16"/>
      <c r="V22" s="16"/>
      <c r="W22" s="16"/>
      <c r="X22" s="16"/>
      <c r="Y22" s="16"/>
      <c r="Z22" s="16"/>
      <c r="AA22" s="16"/>
      <c r="AB22" s="16"/>
    </row>
    <row r="23" spans="2:55" x14ac:dyDescent="0.2">
      <c r="Q23" s="1" t="s">
        <v>221</v>
      </c>
      <c r="X23" s="41" t="s">
        <v>53</v>
      </c>
      <c r="Y23" s="16"/>
      <c r="Z23" s="16"/>
      <c r="AA23" s="16"/>
      <c r="AB23" s="16"/>
    </row>
    <row r="24" spans="2:55" x14ac:dyDescent="0.2">
      <c r="Q24" s="1" t="s">
        <v>222</v>
      </c>
      <c r="R24" s="1"/>
      <c r="S24" s="1"/>
      <c r="U24" s="1"/>
      <c r="V24" s="1"/>
      <c r="W24" s="1"/>
      <c r="X24" s="16"/>
      <c r="Y24" s="16">
        <f>Y16-1.96*T24</f>
        <v>0</v>
      </c>
      <c r="Z24" s="16">
        <f>Y16+1.96*T24</f>
        <v>0</v>
      </c>
      <c r="AA24" s="16">
        <f>ROUND(Y24,2)</f>
        <v>0</v>
      </c>
      <c r="AB24" s="16">
        <f>ROUND(Z24,2)</f>
        <v>0</v>
      </c>
    </row>
    <row r="25" spans="2:55" x14ac:dyDescent="0.2">
      <c r="Q25" s="1" t="s">
        <v>55</v>
      </c>
      <c r="R25" s="1"/>
      <c r="S25" s="1"/>
      <c r="T25" s="1"/>
      <c r="U25" s="1"/>
      <c r="X25" s="16"/>
      <c r="Y25" s="16">
        <f>Y17-1.96*T25</f>
        <v>0</v>
      </c>
      <c r="Z25" s="16">
        <f>Y17+1.96*T25</f>
        <v>0</v>
      </c>
      <c r="AA25" s="16">
        <f t="shared" ref="AA25:AB33" si="1">ROUND(Y25,2)</f>
        <v>0</v>
      </c>
      <c r="AB25" s="16">
        <f t="shared" si="1"/>
        <v>0</v>
      </c>
    </row>
    <row r="26" spans="2:55" x14ac:dyDescent="0.2">
      <c r="Q26" s="1" t="s">
        <v>56</v>
      </c>
      <c r="R26" s="1"/>
      <c r="S26" s="1"/>
      <c r="T26" s="1"/>
      <c r="U26" s="1"/>
      <c r="X26" s="16"/>
      <c r="Y26" s="16">
        <f>Y18-1.96*T26</f>
        <v>0</v>
      </c>
      <c r="Z26" s="16">
        <f>Y18+1.96*T26</f>
        <v>0</v>
      </c>
      <c r="AA26" s="16">
        <f t="shared" si="1"/>
        <v>0</v>
      </c>
      <c r="AB26" s="16">
        <f t="shared" si="1"/>
        <v>0</v>
      </c>
    </row>
    <row r="27" spans="2:55" x14ac:dyDescent="0.2">
      <c r="Q27" s="1" t="s">
        <v>57</v>
      </c>
      <c r="R27" s="1"/>
      <c r="S27" s="1"/>
      <c r="T27" s="1"/>
      <c r="U27" s="1"/>
      <c r="V27" s="1"/>
      <c r="X27" s="16"/>
      <c r="Y27" s="16">
        <f>Y19-1.96*T27</f>
        <v>0</v>
      </c>
      <c r="Z27" s="16">
        <f>Y19+1.96*T27</f>
        <v>0</v>
      </c>
      <c r="AA27" s="16">
        <f t="shared" si="1"/>
        <v>0</v>
      </c>
      <c r="AB27" s="16">
        <f t="shared" si="1"/>
        <v>0</v>
      </c>
    </row>
    <row r="28" spans="2:55" x14ac:dyDescent="0.2">
      <c r="Q28" s="1" t="s">
        <v>223</v>
      </c>
      <c r="R28" s="1"/>
      <c r="S28" s="1"/>
      <c r="T28" s="1"/>
      <c r="U28" s="1"/>
      <c r="X28" s="16"/>
      <c r="Y28" s="16">
        <f>Y20-1.96*T28</f>
        <v>0</v>
      </c>
      <c r="Z28" s="16">
        <f>Y20+1.96*T28</f>
        <v>0</v>
      </c>
      <c r="AA28" s="16">
        <f t="shared" si="1"/>
        <v>0</v>
      </c>
      <c r="AB28" s="16">
        <f t="shared" si="1"/>
        <v>0</v>
      </c>
    </row>
    <row r="29" spans="2:55" x14ac:dyDescent="0.2">
      <c r="Q29" s="1" t="s">
        <v>224</v>
      </c>
      <c r="R29" s="1"/>
      <c r="S29" s="1"/>
      <c r="T29" s="1"/>
      <c r="U29" s="1"/>
      <c r="V29" s="1"/>
      <c r="X29" s="16"/>
      <c r="Y29" s="16">
        <f>AA16-1.96*T29</f>
        <v>0</v>
      </c>
      <c r="Z29" s="16">
        <f>AA16+1.96*T29</f>
        <v>0</v>
      </c>
      <c r="AA29" s="16">
        <f t="shared" si="1"/>
        <v>0</v>
      </c>
      <c r="AB29" s="16">
        <f t="shared" si="1"/>
        <v>0</v>
      </c>
    </row>
    <row r="30" spans="2:55" x14ac:dyDescent="0.2">
      <c r="Q30" s="1" t="s">
        <v>225</v>
      </c>
      <c r="R30" s="1"/>
      <c r="S30" s="1"/>
      <c r="T30" s="1"/>
      <c r="U30" s="1"/>
      <c r="X30" s="16"/>
      <c r="Y30" s="16">
        <f>AA17-1.96*T30</f>
        <v>0</v>
      </c>
      <c r="Z30" s="16">
        <f>AA17+1.96*T30</f>
        <v>0</v>
      </c>
      <c r="AA30" s="16">
        <f t="shared" si="1"/>
        <v>0</v>
      </c>
      <c r="AB30" s="16">
        <f t="shared" si="1"/>
        <v>0</v>
      </c>
      <c r="AS30" t="s">
        <v>113</v>
      </c>
      <c r="BB30" t="s">
        <v>217</v>
      </c>
    </row>
    <row r="31" spans="2:55" x14ac:dyDescent="0.2">
      <c r="Q31" s="1" t="s">
        <v>226</v>
      </c>
      <c r="R31" s="1"/>
      <c r="S31" s="1"/>
      <c r="T31" s="1"/>
      <c r="U31" s="1"/>
      <c r="X31" s="16"/>
      <c r="Y31" s="16">
        <f>AA18-1.96*T31</f>
        <v>0</v>
      </c>
      <c r="Z31" s="16">
        <f>AA18+1.96*T31</f>
        <v>0</v>
      </c>
      <c r="AA31" s="16">
        <f t="shared" si="1"/>
        <v>0</v>
      </c>
      <c r="AB31" s="16">
        <f t="shared" si="1"/>
        <v>0</v>
      </c>
      <c r="AT31" t="s">
        <v>166</v>
      </c>
      <c r="BC31" t="s">
        <v>166</v>
      </c>
    </row>
    <row r="32" spans="2:55" x14ac:dyDescent="0.2">
      <c r="Q32" s="1" t="s">
        <v>227</v>
      </c>
      <c r="R32" s="1"/>
      <c r="S32" s="1"/>
      <c r="T32" s="1"/>
      <c r="U32" s="1"/>
      <c r="V32" s="1"/>
      <c r="X32" s="16"/>
      <c r="Y32" s="16">
        <f>AA19-1.96*T32</f>
        <v>0</v>
      </c>
      <c r="Z32" s="16">
        <f>AA19+1.96*T32</f>
        <v>0</v>
      </c>
      <c r="AA32" s="16">
        <f t="shared" si="1"/>
        <v>0</v>
      </c>
      <c r="AB32" s="16">
        <f t="shared" si="1"/>
        <v>0</v>
      </c>
    </row>
    <row r="33" spans="2:55" x14ac:dyDescent="0.2">
      <c r="Q33" s="1" t="s">
        <v>228</v>
      </c>
      <c r="R33" s="1"/>
      <c r="S33" s="1"/>
      <c r="T33" s="1"/>
      <c r="U33" s="1"/>
      <c r="X33" s="16"/>
      <c r="Y33" s="16">
        <f>AA20-1.96*T33</f>
        <v>0</v>
      </c>
      <c r="Z33" s="16">
        <f>AA20+1.96*T33</f>
        <v>0</v>
      </c>
      <c r="AA33" s="16">
        <f t="shared" si="1"/>
        <v>0</v>
      </c>
      <c r="AB33" s="16">
        <f t="shared" si="1"/>
        <v>0</v>
      </c>
    </row>
    <row r="38" spans="2:55" x14ac:dyDescent="0.2">
      <c r="C38" s="16" t="s">
        <v>174</v>
      </c>
      <c r="D38" s="16"/>
      <c r="E38" s="16"/>
      <c r="F38" s="16"/>
      <c r="G38" s="16"/>
      <c r="H38" s="16"/>
      <c r="I38" s="16"/>
      <c r="J38" s="16"/>
      <c r="K38" s="16"/>
      <c r="L38" s="16"/>
      <c r="M38" s="16"/>
      <c r="N38" s="16"/>
      <c r="O38" s="16"/>
      <c r="P38" s="16"/>
      <c r="Q38" s="16"/>
      <c r="R38" s="16"/>
      <c r="S38" s="16"/>
      <c r="T38" s="16"/>
      <c r="U38" s="16"/>
      <c r="V38" s="16"/>
    </row>
    <row r="39" spans="2:55" x14ac:dyDescent="0.2">
      <c r="C39" s="16"/>
      <c r="D39" s="16"/>
      <c r="E39" s="16"/>
      <c r="F39" s="16"/>
      <c r="G39" s="16"/>
      <c r="H39" s="16"/>
      <c r="I39" s="16"/>
      <c r="J39" s="16"/>
      <c r="K39" s="16"/>
      <c r="L39" s="16"/>
      <c r="M39" s="16"/>
      <c r="N39" s="16"/>
      <c r="O39" s="16"/>
      <c r="P39" s="16"/>
      <c r="Q39" s="16"/>
      <c r="R39" s="16"/>
      <c r="S39" s="16"/>
      <c r="T39" s="16"/>
      <c r="U39" s="16"/>
      <c r="V39" s="16"/>
      <c r="AE39" t="s">
        <v>165</v>
      </c>
      <c r="AF39" t="s">
        <v>166</v>
      </c>
    </row>
    <row r="40" spans="2:55" x14ac:dyDescent="0.2">
      <c r="C40" s="16"/>
      <c r="D40" s="16"/>
      <c r="E40" s="16"/>
      <c r="F40" s="16"/>
      <c r="G40" s="16"/>
      <c r="H40" s="16"/>
      <c r="I40" s="16"/>
      <c r="J40" s="16"/>
      <c r="K40" s="16"/>
      <c r="L40" s="16"/>
      <c r="M40" s="16"/>
      <c r="N40" s="16"/>
      <c r="O40" s="16"/>
      <c r="P40" s="16"/>
      <c r="Q40" s="16"/>
      <c r="R40" s="16"/>
      <c r="S40" s="16"/>
      <c r="T40" s="16"/>
      <c r="U40" s="16"/>
      <c r="V40" s="16"/>
    </row>
    <row r="41" spans="2:55" x14ac:dyDescent="0.2">
      <c r="C41" s="102" t="s">
        <v>317</v>
      </c>
      <c r="K41" s="16"/>
      <c r="L41" s="16"/>
      <c r="M41" s="16"/>
      <c r="N41" s="16" t="s">
        <v>77</v>
      </c>
      <c r="O41" s="16" t="s">
        <v>78</v>
      </c>
      <c r="P41" s="16"/>
      <c r="Q41" s="16"/>
      <c r="R41" s="16"/>
      <c r="S41" s="16"/>
      <c r="T41" s="16"/>
      <c r="U41" s="16"/>
      <c r="V41" s="16"/>
    </row>
    <row r="42" spans="2:55" x14ac:dyDescent="0.2">
      <c r="C42" s="103" t="s">
        <v>307</v>
      </c>
      <c r="D42" s="103">
        <v>4.7500000000000001E-2</v>
      </c>
      <c r="E42" s="103">
        <v>0.28060000000000002</v>
      </c>
      <c r="F42" s="103">
        <v>0.16919999999999999</v>
      </c>
      <c r="G42" s="103">
        <v>0.8659</v>
      </c>
      <c r="H42" s="103" t="s">
        <v>318</v>
      </c>
      <c r="K42" s="42">
        <f>D42</f>
        <v>4.7500000000000001E-2</v>
      </c>
      <c r="L42" s="42"/>
      <c r="M42" s="16"/>
      <c r="N42" s="43">
        <f>K42-1.96*E42</f>
        <v>-0.50247600000000003</v>
      </c>
      <c r="O42" s="43">
        <f>K42+1.96*E42</f>
        <v>0.59747600000000001</v>
      </c>
      <c r="P42" s="16"/>
      <c r="Q42" s="43">
        <f t="shared" ref="Q42:R51" si="2">ROUND(N42,2)</f>
        <v>-0.5</v>
      </c>
      <c r="R42" s="43">
        <f t="shared" si="2"/>
        <v>0.6</v>
      </c>
      <c r="S42" s="16"/>
      <c r="T42" s="16"/>
      <c r="U42" s="16"/>
      <c r="V42" s="16"/>
    </row>
    <row r="43" spans="2:55" x14ac:dyDescent="0.2">
      <c r="C43" s="103" t="s">
        <v>139</v>
      </c>
      <c r="D43" s="103">
        <v>0.19989999999999999</v>
      </c>
      <c r="E43" s="103">
        <v>0.16639999999999999</v>
      </c>
      <c r="F43" s="103">
        <v>1.2013</v>
      </c>
      <c r="G43" s="103">
        <v>0.23119999999999999</v>
      </c>
      <c r="H43" s="103" t="s">
        <v>319</v>
      </c>
      <c r="K43" s="42">
        <f>D42+D43</f>
        <v>0.24740000000000001</v>
      </c>
      <c r="L43" s="42"/>
      <c r="M43" s="16"/>
      <c r="N43" s="43">
        <f t="shared" ref="N43:N49" si="3">K43-1.96*E43</f>
        <v>-7.8743999999999981E-2</v>
      </c>
      <c r="O43" s="43">
        <f t="shared" ref="O43:O49" si="4">K43+1.96*E43</f>
        <v>0.57354400000000005</v>
      </c>
      <c r="P43" s="16"/>
      <c r="Q43" s="43">
        <f t="shared" si="2"/>
        <v>-0.08</v>
      </c>
      <c r="R43" s="43">
        <f t="shared" si="2"/>
        <v>0.56999999999999995</v>
      </c>
      <c r="S43" s="16"/>
      <c r="T43" s="16"/>
      <c r="U43" s="16"/>
      <c r="V43" s="16"/>
    </row>
    <row r="44" spans="2:55" x14ac:dyDescent="0.2">
      <c r="C44" s="103" t="s">
        <v>141</v>
      </c>
      <c r="D44" s="103">
        <v>0.2039</v>
      </c>
      <c r="E44" s="103">
        <v>0.2014</v>
      </c>
      <c r="F44" s="103">
        <v>1.0121</v>
      </c>
      <c r="G44" s="103">
        <v>0.31290000000000001</v>
      </c>
      <c r="H44" s="103" t="s">
        <v>320</v>
      </c>
      <c r="K44" s="42">
        <f>D42+D44</f>
        <v>0.25140000000000001</v>
      </c>
      <c r="L44" s="42"/>
      <c r="M44" s="16"/>
      <c r="N44" s="43">
        <f t="shared" si="3"/>
        <v>-0.14334399999999997</v>
      </c>
      <c r="O44" s="43">
        <f t="shared" si="4"/>
        <v>0.64614400000000005</v>
      </c>
      <c r="P44" s="16"/>
      <c r="Q44" s="43">
        <f t="shared" si="2"/>
        <v>-0.14000000000000001</v>
      </c>
      <c r="R44" s="43">
        <f t="shared" si="2"/>
        <v>0.65</v>
      </c>
      <c r="S44" s="16"/>
      <c r="T44" s="16"/>
      <c r="U44" s="16"/>
      <c r="V44" s="16"/>
    </row>
    <row r="45" spans="2:55" x14ac:dyDescent="0.2">
      <c r="C45" s="103" t="s">
        <v>311</v>
      </c>
      <c r="D45" s="103">
        <v>-1.0122</v>
      </c>
      <c r="E45" s="103">
        <v>0.55249999999999999</v>
      </c>
      <c r="F45" s="103">
        <v>-1.8320000000000001</v>
      </c>
      <c r="G45" s="103">
        <v>6.8599999999999994E-2</v>
      </c>
      <c r="H45" s="103" t="s">
        <v>321</v>
      </c>
      <c r="K45" s="42">
        <f>D42+D45</f>
        <v>-0.9647</v>
      </c>
      <c r="L45" s="42"/>
      <c r="M45" s="16"/>
      <c r="N45" s="43">
        <f t="shared" si="3"/>
        <v>-2.0476000000000001</v>
      </c>
      <c r="O45" s="43">
        <f t="shared" si="4"/>
        <v>0.11819999999999997</v>
      </c>
      <c r="P45" s="16"/>
      <c r="Q45" s="43">
        <f t="shared" si="2"/>
        <v>-2.0499999999999998</v>
      </c>
      <c r="R45" s="43">
        <f t="shared" si="2"/>
        <v>0.12</v>
      </c>
      <c r="S45" s="16"/>
      <c r="T45" s="16"/>
      <c r="U45" s="16"/>
      <c r="V45" s="16"/>
      <c r="AS45" t="s">
        <v>167</v>
      </c>
    </row>
    <row r="46" spans="2:55" x14ac:dyDescent="0.2">
      <c r="C46" s="102" t="s">
        <v>145</v>
      </c>
      <c r="D46" s="102">
        <v>-1.1532</v>
      </c>
      <c r="E46" s="102">
        <v>0.2797</v>
      </c>
      <c r="F46" s="102">
        <v>-4.1231</v>
      </c>
      <c r="G46" s="102" t="s">
        <v>27</v>
      </c>
      <c r="H46" s="102">
        <v>-1.7052</v>
      </c>
      <c r="I46" s="102">
        <v>-0.60119999999999996</v>
      </c>
      <c r="J46" s="102" t="s">
        <v>22</v>
      </c>
      <c r="K46" s="42">
        <f>D42+D46</f>
        <v>-1.1056999999999999</v>
      </c>
      <c r="L46" s="42"/>
      <c r="M46" s="16"/>
      <c r="N46" s="43">
        <f t="shared" si="3"/>
        <v>-1.653912</v>
      </c>
      <c r="O46" s="43">
        <f t="shared" si="4"/>
        <v>-0.55748799999999987</v>
      </c>
      <c r="P46" s="16"/>
      <c r="Q46" s="43">
        <f t="shared" si="2"/>
        <v>-1.65</v>
      </c>
      <c r="R46" s="43">
        <f t="shared" si="2"/>
        <v>-0.56000000000000005</v>
      </c>
      <c r="S46" s="16"/>
      <c r="T46" s="16"/>
      <c r="U46" s="16"/>
      <c r="V46" s="16"/>
    </row>
    <row r="47" spans="2:55" x14ac:dyDescent="0.2">
      <c r="B47" t="s">
        <v>176</v>
      </c>
      <c r="C47" s="103" t="s">
        <v>313</v>
      </c>
      <c r="D47" s="103">
        <v>-0.41470000000000001</v>
      </c>
      <c r="E47" s="103">
        <v>0.29330000000000001</v>
      </c>
      <c r="F47" s="103">
        <v>-1.4138999999999999</v>
      </c>
      <c r="G47" s="103">
        <v>0.15920000000000001</v>
      </c>
      <c r="H47" s="103" t="s">
        <v>322</v>
      </c>
      <c r="K47" s="42">
        <f>D42+D47</f>
        <v>-0.36720000000000003</v>
      </c>
      <c r="L47" s="42"/>
      <c r="M47" s="16"/>
      <c r="N47" s="43">
        <f t="shared" si="3"/>
        <v>-0.94206800000000013</v>
      </c>
      <c r="O47" s="43">
        <f t="shared" si="4"/>
        <v>0.20766800000000002</v>
      </c>
      <c r="P47" s="16"/>
      <c r="Q47" s="43">
        <f t="shared" si="2"/>
        <v>-0.94</v>
      </c>
      <c r="R47" s="43">
        <f t="shared" si="2"/>
        <v>0.21</v>
      </c>
      <c r="S47" s="16"/>
      <c r="T47" s="16"/>
      <c r="U47" s="16"/>
      <c r="V47" s="16"/>
      <c r="BC47" t="s">
        <v>167</v>
      </c>
    </row>
    <row r="48" spans="2:55" x14ac:dyDescent="0.2">
      <c r="C48" s="103"/>
      <c r="D48" s="103"/>
      <c r="E48" s="103"/>
      <c r="F48" s="103"/>
      <c r="G48" s="103"/>
      <c r="H48" s="103"/>
      <c r="I48" s="103"/>
      <c r="K48" s="42">
        <f>$K$47+D48</f>
        <v>-0.36720000000000003</v>
      </c>
      <c r="L48" s="42"/>
      <c r="M48" s="16"/>
      <c r="N48" s="43">
        <f t="shared" si="3"/>
        <v>-0.36720000000000003</v>
      </c>
      <c r="O48" s="43">
        <f t="shared" si="4"/>
        <v>-0.36720000000000003</v>
      </c>
      <c r="P48" s="16"/>
      <c r="Q48" s="43">
        <f t="shared" si="2"/>
        <v>-0.37</v>
      </c>
      <c r="R48" s="43">
        <f t="shared" si="2"/>
        <v>-0.37</v>
      </c>
      <c r="S48" s="16"/>
      <c r="T48" s="16"/>
      <c r="U48" s="16"/>
      <c r="V48" s="16"/>
    </row>
    <row r="49" spans="3:46" x14ac:dyDescent="0.2">
      <c r="C49" s="41"/>
      <c r="D49" s="41"/>
      <c r="E49" s="41"/>
      <c r="F49" s="41"/>
      <c r="G49" s="41"/>
      <c r="H49" s="41"/>
      <c r="I49" s="41"/>
      <c r="J49" s="16"/>
      <c r="K49" s="42">
        <f t="shared" ref="K49" si="5">$K$47+D49</f>
        <v>-0.36720000000000003</v>
      </c>
      <c r="L49" s="42"/>
      <c r="M49" s="16"/>
      <c r="N49" s="43">
        <f t="shared" si="3"/>
        <v>-0.36720000000000003</v>
      </c>
      <c r="O49" s="43">
        <f t="shared" si="4"/>
        <v>-0.36720000000000003</v>
      </c>
      <c r="P49" s="16"/>
      <c r="Q49" s="43">
        <f t="shared" si="2"/>
        <v>-0.37</v>
      </c>
      <c r="R49" s="43">
        <f t="shared" si="2"/>
        <v>-0.37</v>
      </c>
      <c r="S49" s="16"/>
      <c r="T49" s="16"/>
      <c r="U49" s="16"/>
      <c r="V49" s="16"/>
    </row>
    <row r="50" spans="3:46" x14ac:dyDescent="0.2">
      <c r="C50" s="41"/>
      <c r="D50" s="103">
        <v>1.4029</v>
      </c>
      <c r="E50" s="103">
        <v>0.59599999999999997</v>
      </c>
      <c r="F50" s="103">
        <v>2.3538000000000001</v>
      </c>
      <c r="G50" s="103">
        <v>1.9699999999999999E-2</v>
      </c>
      <c r="H50" s="103" t="s">
        <v>323</v>
      </c>
      <c r="I50" s="103" t="s">
        <v>84</v>
      </c>
      <c r="K50" s="42">
        <f>$K$47+D50</f>
        <v>1.0357000000000001</v>
      </c>
      <c r="L50" s="42"/>
      <c r="M50" s="16"/>
      <c r="N50" s="43">
        <f>K50-1.96*E50</f>
        <v>-0.1324599999999998</v>
      </c>
      <c r="O50" s="43">
        <f>K50+1.96*E50</f>
        <v>2.2038599999999997</v>
      </c>
      <c r="P50" s="16"/>
      <c r="Q50" s="43">
        <f t="shared" si="2"/>
        <v>-0.13</v>
      </c>
      <c r="R50" s="43">
        <f t="shared" si="2"/>
        <v>2.2000000000000002</v>
      </c>
      <c r="S50" s="16"/>
      <c r="T50" s="16"/>
      <c r="U50" s="16"/>
      <c r="V50" s="16"/>
    </row>
    <row r="51" spans="3:46" x14ac:dyDescent="0.2">
      <c r="C51" s="103" t="s">
        <v>315</v>
      </c>
      <c r="D51" s="103"/>
      <c r="E51" s="103"/>
      <c r="F51" s="103"/>
      <c r="G51" s="103"/>
      <c r="H51" s="103"/>
      <c r="I51" s="103"/>
      <c r="K51" s="42">
        <f>$K$47+D51</f>
        <v>-0.36720000000000003</v>
      </c>
      <c r="L51" s="16"/>
      <c r="M51" s="16"/>
      <c r="N51" s="43">
        <f>K51-1.96*E51</f>
        <v>-0.36720000000000003</v>
      </c>
      <c r="O51" s="43">
        <f>K51+1.96*E51</f>
        <v>-0.36720000000000003</v>
      </c>
      <c r="P51" s="16"/>
      <c r="Q51" s="43">
        <f t="shared" si="2"/>
        <v>-0.37</v>
      </c>
      <c r="R51" s="43">
        <f t="shared" si="2"/>
        <v>-0.37</v>
      </c>
      <c r="S51" s="16"/>
      <c r="T51" s="16"/>
      <c r="U51" s="16"/>
      <c r="V51" s="16"/>
    </row>
    <row r="52" spans="3:46" x14ac:dyDescent="0.2">
      <c r="AF52" t="s">
        <v>167</v>
      </c>
    </row>
    <row r="54" spans="3:46" x14ac:dyDescent="0.2">
      <c r="C54" s="16" t="s">
        <v>65</v>
      </c>
      <c r="D54" s="16"/>
      <c r="E54" s="16"/>
      <c r="F54" s="16"/>
      <c r="G54" s="16"/>
      <c r="H54" s="16"/>
      <c r="I54" s="16"/>
      <c r="J54" s="16"/>
      <c r="K54" s="16"/>
      <c r="L54" s="16"/>
      <c r="M54" s="16"/>
      <c r="N54" s="16"/>
      <c r="O54" s="16"/>
    </row>
    <row r="55" spans="3:46" x14ac:dyDescent="0.2">
      <c r="C55" s="16"/>
      <c r="D55" s="16"/>
      <c r="E55" s="16"/>
      <c r="F55" s="16"/>
      <c r="G55" s="16"/>
      <c r="H55" s="16"/>
      <c r="I55" s="16"/>
      <c r="J55" s="16"/>
      <c r="K55" s="16"/>
      <c r="L55" s="16"/>
      <c r="M55" s="16"/>
      <c r="N55" s="16"/>
      <c r="O55" s="16"/>
    </row>
    <row r="56" spans="3:46" x14ac:dyDescent="0.2">
      <c r="C56" s="16"/>
      <c r="D56" s="16"/>
      <c r="E56" s="16"/>
      <c r="F56" s="16"/>
      <c r="G56" s="16"/>
      <c r="H56" s="16"/>
      <c r="I56" s="16"/>
      <c r="J56" s="16"/>
      <c r="K56" s="16"/>
      <c r="L56" s="16"/>
      <c r="M56" s="16"/>
      <c r="N56" s="16"/>
      <c r="O56" s="16"/>
      <c r="AS56" t="s">
        <v>114</v>
      </c>
    </row>
    <row r="57" spans="3:46" x14ac:dyDescent="0.2">
      <c r="C57" s="1" t="s">
        <v>306</v>
      </c>
      <c r="K57" s="16"/>
      <c r="L57" s="16"/>
      <c r="M57" s="16"/>
      <c r="N57" s="16" t="s">
        <v>77</v>
      </c>
      <c r="O57" s="16" t="s">
        <v>78</v>
      </c>
    </row>
    <row r="58" spans="3:46" x14ac:dyDescent="0.2">
      <c r="C58" s="102" t="s">
        <v>307</v>
      </c>
      <c r="D58" s="102">
        <v>5.1200000000000002E-2</v>
      </c>
      <c r="E58" s="102">
        <v>0.28470000000000001</v>
      </c>
      <c r="F58" s="102">
        <v>0.18</v>
      </c>
      <c r="G58" s="102">
        <v>0.85709999999999997</v>
      </c>
      <c r="H58" s="102" t="s">
        <v>308</v>
      </c>
      <c r="K58" s="42">
        <f>D58</f>
        <v>5.1200000000000002E-2</v>
      </c>
      <c r="L58" s="42">
        <f>ROUND(K58-1.96*E58,2)</f>
        <v>-0.51</v>
      </c>
      <c r="M58" s="42">
        <f>ROUND(K58+1.96*E58,2)</f>
        <v>0.61</v>
      </c>
      <c r="N58" s="43">
        <f>ROUND((I32-K58),2)</f>
        <v>-0.05</v>
      </c>
      <c r="O58" s="43">
        <f>I32-L58</f>
        <v>0.51</v>
      </c>
      <c r="AT58" t="s">
        <v>166</v>
      </c>
    </row>
    <row r="59" spans="3:46" x14ac:dyDescent="0.2">
      <c r="C59" s="102" t="s">
        <v>139</v>
      </c>
      <c r="D59" s="102">
        <v>0.2074</v>
      </c>
      <c r="E59" s="102">
        <v>0.1671</v>
      </c>
      <c r="F59" s="102">
        <v>1.2412000000000001</v>
      </c>
      <c r="G59" s="102">
        <v>0.2145</v>
      </c>
      <c r="H59" s="102" t="s">
        <v>309</v>
      </c>
      <c r="K59" s="42">
        <f>$D$58+D59</f>
        <v>0.2586</v>
      </c>
      <c r="L59" s="42">
        <f t="shared" ref="L59:L67" si="6">ROUND(K59-1.96*E59,2)</f>
        <v>-7.0000000000000007E-2</v>
      </c>
      <c r="M59" s="42">
        <f t="shared" ref="M59:M67" si="7">ROUND(K59+1.96*E59,2)</f>
        <v>0.59</v>
      </c>
      <c r="N59" s="43">
        <f>I33-K59</f>
        <v>-0.2586</v>
      </c>
      <c r="O59" s="43">
        <f>I33-L59</f>
        <v>7.0000000000000007E-2</v>
      </c>
    </row>
    <row r="60" spans="3:46" x14ac:dyDescent="0.2">
      <c r="C60" s="102" t="s">
        <v>141</v>
      </c>
      <c r="D60" s="102">
        <v>0.2225</v>
      </c>
      <c r="E60" s="102">
        <v>0.20269999999999999</v>
      </c>
      <c r="F60" s="102">
        <v>1.0976999999999999</v>
      </c>
      <c r="G60" s="102">
        <v>0.27229999999999999</v>
      </c>
      <c r="H60" s="102" t="s">
        <v>310</v>
      </c>
      <c r="K60" s="42">
        <f>$D$58+D60</f>
        <v>0.2737</v>
      </c>
      <c r="L60" s="42">
        <f t="shared" si="6"/>
        <v>-0.12</v>
      </c>
      <c r="M60" s="42">
        <f t="shared" si="7"/>
        <v>0.67</v>
      </c>
      <c r="N60" s="43">
        <f>I34-K60</f>
        <v>-0.2737</v>
      </c>
      <c r="O60" s="43">
        <f>I34-L60</f>
        <v>0.12</v>
      </c>
    </row>
    <row r="61" spans="3:46" x14ac:dyDescent="0.2">
      <c r="C61" s="102" t="s">
        <v>311</v>
      </c>
      <c r="D61" s="102">
        <v>-1.0258</v>
      </c>
      <c r="E61" s="102">
        <v>0.55889999999999995</v>
      </c>
      <c r="F61" s="102">
        <v>-1.8354999999999999</v>
      </c>
      <c r="G61" s="102">
        <v>6.6400000000000001E-2</v>
      </c>
      <c r="H61" s="102" t="s">
        <v>312</v>
      </c>
      <c r="K61" s="42">
        <f>$D$58+D61</f>
        <v>-0.97460000000000002</v>
      </c>
      <c r="L61" s="42">
        <f t="shared" si="6"/>
        <v>-2.0699999999999998</v>
      </c>
      <c r="M61" s="42">
        <f t="shared" si="7"/>
        <v>0.12</v>
      </c>
      <c r="N61" s="43">
        <f>I35-K61</f>
        <v>0.97460000000000002</v>
      </c>
      <c r="O61" s="43">
        <f>I35-L61</f>
        <v>2.0699999999999998</v>
      </c>
    </row>
    <row r="62" spans="3:46" x14ac:dyDescent="0.2">
      <c r="C62" s="1" t="s">
        <v>145</v>
      </c>
      <c r="D62" s="1">
        <v>-1.0911999999999999</v>
      </c>
      <c r="E62" s="1">
        <v>0.27589999999999998</v>
      </c>
      <c r="F62" s="1">
        <v>-3.9544000000000001</v>
      </c>
      <c r="G62" s="1" t="s">
        <v>27</v>
      </c>
      <c r="H62" s="1">
        <v>-1.6319999999999999</v>
      </c>
      <c r="I62" s="1">
        <v>-0.55030000000000001</v>
      </c>
      <c r="J62" s="1" t="s">
        <v>22</v>
      </c>
      <c r="K62" s="42">
        <f>$D$58+D62</f>
        <v>-1.04</v>
      </c>
      <c r="L62" s="42">
        <f t="shared" si="6"/>
        <v>-1.58</v>
      </c>
      <c r="M62" s="42">
        <f t="shared" si="7"/>
        <v>-0.5</v>
      </c>
      <c r="N62" s="43">
        <f>I36-K62</f>
        <v>1.04</v>
      </c>
      <c r="O62" s="43">
        <f>I36-L62</f>
        <v>1.58</v>
      </c>
    </row>
    <row r="63" spans="3:46" x14ac:dyDescent="0.2">
      <c r="C63" s="102" t="s">
        <v>313</v>
      </c>
      <c r="D63" s="102">
        <v>-0.42930000000000001</v>
      </c>
      <c r="E63" s="102">
        <v>0.29780000000000001</v>
      </c>
      <c r="F63" s="102">
        <v>-1.4416</v>
      </c>
      <c r="G63" s="102">
        <v>0.14940000000000001</v>
      </c>
      <c r="H63" s="102" t="s">
        <v>314</v>
      </c>
      <c r="K63" s="42">
        <f>$D$58+D63</f>
        <v>-0.37809999999999999</v>
      </c>
      <c r="L63" s="42">
        <f t="shared" si="6"/>
        <v>-0.96</v>
      </c>
      <c r="M63" s="42">
        <f t="shared" si="7"/>
        <v>0.21</v>
      </c>
      <c r="N63" s="43">
        <f>K32-K63</f>
        <v>0.37809999999999999</v>
      </c>
      <c r="O63" s="43">
        <f>K32-L63</f>
        <v>0.96</v>
      </c>
    </row>
    <row r="64" spans="3:46" x14ac:dyDescent="0.2">
      <c r="C64" s="102"/>
      <c r="D64" s="102"/>
      <c r="E64" s="102"/>
      <c r="F64" s="102"/>
      <c r="G64" s="102"/>
      <c r="H64" s="102"/>
      <c r="I64" s="102"/>
      <c r="K64" s="42">
        <f>$K$63+D64</f>
        <v>-0.37809999999999999</v>
      </c>
      <c r="L64" s="42">
        <f t="shared" si="6"/>
        <v>-0.38</v>
      </c>
      <c r="M64" s="42">
        <f t="shared" si="7"/>
        <v>-0.38</v>
      </c>
      <c r="N64" s="43">
        <f>K32-K64</f>
        <v>0.37809999999999999</v>
      </c>
      <c r="O64" s="43">
        <f>L64</f>
        <v>-0.38</v>
      </c>
    </row>
    <row r="65" spans="3:46" x14ac:dyDescent="0.2">
      <c r="C65" s="41"/>
      <c r="D65" s="41"/>
      <c r="E65" s="41"/>
      <c r="F65" s="41"/>
      <c r="G65" s="41"/>
      <c r="H65" s="41"/>
      <c r="I65" s="41"/>
      <c r="J65" s="16"/>
      <c r="K65" s="42">
        <f t="shared" ref="K65:K67" si="8">$K$63+D65</f>
        <v>-0.37809999999999999</v>
      </c>
      <c r="L65" s="42">
        <f t="shared" si="6"/>
        <v>-0.38</v>
      </c>
      <c r="M65" s="42">
        <f t="shared" si="7"/>
        <v>-0.38</v>
      </c>
      <c r="N65" s="43">
        <f>K35-K65</f>
        <v>0.37809999999999999</v>
      </c>
      <c r="O65" s="43">
        <f>K35-L65</f>
        <v>0.38</v>
      </c>
    </row>
    <row r="66" spans="3:46" x14ac:dyDescent="0.2">
      <c r="C66" s="41"/>
      <c r="D66" s="102">
        <v>1.4227000000000001</v>
      </c>
      <c r="E66" s="102">
        <v>0.60070000000000001</v>
      </c>
      <c r="F66" s="102">
        <v>2.3681999999999999</v>
      </c>
      <c r="G66" s="102">
        <v>1.7899999999999999E-2</v>
      </c>
      <c r="H66" s="102" t="s">
        <v>316</v>
      </c>
      <c r="I66" s="102" t="s">
        <v>84</v>
      </c>
      <c r="J66" s="41"/>
      <c r="K66" s="42">
        <f t="shared" si="8"/>
        <v>1.0446</v>
      </c>
      <c r="L66" s="42">
        <f t="shared" si="6"/>
        <v>-0.13</v>
      </c>
      <c r="M66" s="42">
        <f t="shared" si="7"/>
        <v>2.2200000000000002</v>
      </c>
      <c r="N66" s="43">
        <f>K36-K66</f>
        <v>-1.0446</v>
      </c>
      <c r="O66" s="43">
        <f>K36-L66</f>
        <v>0.13</v>
      </c>
    </row>
    <row r="67" spans="3:46" x14ac:dyDescent="0.2">
      <c r="C67" s="41"/>
      <c r="D67" s="102"/>
      <c r="E67" s="102"/>
      <c r="F67" s="102"/>
      <c r="G67" s="102"/>
      <c r="H67" s="102"/>
      <c r="I67" s="102"/>
      <c r="J67" s="41"/>
      <c r="K67" s="42">
        <f t="shared" si="8"/>
        <v>-0.37809999999999999</v>
      </c>
      <c r="L67" s="42">
        <f t="shared" si="6"/>
        <v>-0.38</v>
      </c>
      <c r="M67" s="42">
        <f t="shared" si="7"/>
        <v>-0.38</v>
      </c>
      <c r="N67" s="16"/>
      <c r="O67" s="16"/>
    </row>
    <row r="69" spans="3:46" x14ac:dyDescent="0.2">
      <c r="K69" s="5"/>
    </row>
    <row r="72" spans="3:46" x14ac:dyDescent="0.2">
      <c r="AT72" t="s">
        <v>167</v>
      </c>
    </row>
    <row r="87" spans="2:7" x14ac:dyDescent="0.2">
      <c r="B87" t="s">
        <v>28</v>
      </c>
    </row>
    <row r="88" spans="2:7" ht="17" thickBot="1" x14ac:dyDescent="0.25">
      <c r="B88" s="33"/>
      <c r="C88" s="90" t="s">
        <v>100</v>
      </c>
      <c r="D88" s="33"/>
      <c r="E88" s="33"/>
      <c r="F88" s="33"/>
      <c r="G88" s="33"/>
    </row>
    <row r="89" spans="2:7" ht="17" thickBot="1" x14ac:dyDescent="0.25">
      <c r="B89" s="32"/>
      <c r="C89" s="119" t="s">
        <v>230</v>
      </c>
      <c r="D89" s="121"/>
      <c r="E89" s="119" t="s">
        <v>231</v>
      </c>
      <c r="F89" s="121"/>
    </row>
    <row r="90" spans="2:7" ht="49" thickBot="1" x14ac:dyDescent="0.25">
      <c r="B90" s="19" t="s">
        <v>34</v>
      </c>
      <c r="C90" s="21" t="s">
        <v>63</v>
      </c>
      <c r="D90" s="21" t="s">
        <v>37</v>
      </c>
      <c r="E90" s="21" t="s">
        <v>63</v>
      </c>
      <c r="F90" s="21" t="s">
        <v>37</v>
      </c>
    </row>
    <row r="91" spans="2:7" x14ac:dyDescent="0.2">
      <c r="B91" s="22" t="s">
        <v>65</v>
      </c>
      <c r="C91" s="26">
        <f>K58</f>
        <v>5.1200000000000002E-2</v>
      </c>
      <c r="D91" s="17" t="str">
        <f>CONCATENATE("[ ",L58,", ",M58,"]")</f>
        <v>[ -0.51, 0.61]</v>
      </c>
      <c r="E91" s="26">
        <f>K63</f>
        <v>-0.37809999999999999</v>
      </c>
      <c r="F91" s="17" t="str">
        <f>CONCATENATE("[ ",L63,", ",M63,"]")</f>
        <v>[ -0.96, 0.21]</v>
      </c>
    </row>
    <row r="92" spans="2:7" x14ac:dyDescent="0.2">
      <c r="B92" s="22" t="s">
        <v>162</v>
      </c>
      <c r="C92" s="26">
        <f>K42</f>
        <v>4.7500000000000001E-2</v>
      </c>
      <c r="D92" s="17" t="str">
        <f>CONCATENATE("[ ", Q42, ", ",R42,"]")</f>
        <v>[ -0.5, 0.6]</v>
      </c>
      <c r="E92" s="26">
        <f>K47</f>
        <v>-0.36720000000000003</v>
      </c>
      <c r="F92" s="17" t="str">
        <f>CONCATENATE("[ ", Q47, ", ",R47,"]")</f>
        <v>[ -0.94, 0.21]</v>
      </c>
    </row>
    <row r="93" spans="2:7" x14ac:dyDescent="0.2">
      <c r="B93" s="22" t="s">
        <v>7</v>
      </c>
      <c r="C93" s="90">
        <f>S24</f>
        <v>0</v>
      </c>
      <c r="D93" s="90" t="str">
        <f>CONCATENATE("[ ",AA24,", ",AB24,"]")</f>
        <v>[ 0, 0]</v>
      </c>
      <c r="E93" s="93">
        <f>Y16+S29</f>
        <v>0</v>
      </c>
      <c r="F93" s="90" t="str">
        <f>CONCATENATE("[ ",AA29,", ",AB29,"]")</f>
        <v>[ 0, 0]</v>
      </c>
    </row>
    <row r="94" spans="2:7" x14ac:dyDescent="0.2">
      <c r="B94" s="22" t="s">
        <v>3</v>
      </c>
      <c r="C94" s="90">
        <v>-0.95</v>
      </c>
      <c r="D94" s="92" t="s">
        <v>184</v>
      </c>
      <c r="E94" s="90">
        <v>-0.28000000000000003</v>
      </c>
      <c r="F94" s="90" t="s">
        <v>187</v>
      </c>
    </row>
    <row r="95" spans="2:7" x14ac:dyDescent="0.2">
      <c r="B95" s="22" t="s">
        <v>109</v>
      </c>
      <c r="C95" s="90">
        <v>-0.73</v>
      </c>
      <c r="D95" s="90" t="s">
        <v>185</v>
      </c>
      <c r="E95" s="90">
        <v>-0.4</v>
      </c>
      <c r="F95" s="90" t="s">
        <v>188</v>
      </c>
    </row>
    <row r="96" spans="2:7" x14ac:dyDescent="0.2">
      <c r="B96" s="22" t="s">
        <v>179</v>
      </c>
      <c r="C96" s="90">
        <v>-0.79</v>
      </c>
      <c r="E96" s="90">
        <v>-0.76</v>
      </c>
    </row>
    <row r="97" spans="1:7" x14ac:dyDescent="0.2">
      <c r="B97" s="22" t="s">
        <v>180</v>
      </c>
      <c r="C97" s="90">
        <v>-0.25</v>
      </c>
      <c r="E97" s="90">
        <v>-0.23</v>
      </c>
    </row>
    <row r="98" spans="1:7" x14ac:dyDescent="0.2">
      <c r="B98" s="94" t="s">
        <v>164</v>
      </c>
      <c r="C98" s="95">
        <v>-0.64</v>
      </c>
      <c r="D98" s="38"/>
      <c r="E98" s="95">
        <v>-0.7</v>
      </c>
      <c r="F98" s="38"/>
    </row>
    <row r="99" spans="1:7" x14ac:dyDescent="0.2">
      <c r="B99" s="17" t="s">
        <v>0</v>
      </c>
      <c r="C99" s="90" t="s">
        <v>182</v>
      </c>
      <c r="E99" s="90" t="s">
        <v>129</v>
      </c>
    </row>
    <row r="100" spans="1:7" ht="49" thickBot="1" x14ac:dyDescent="0.25">
      <c r="B100" s="21" t="s">
        <v>163</v>
      </c>
      <c r="C100" s="91" t="s">
        <v>183</v>
      </c>
      <c r="D100" s="12"/>
      <c r="E100" s="91" t="s">
        <v>186</v>
      </c>
      <c r="F100" s="12"/>
    </row>
    <row r="101" spans="1:7" x14ac:dyDescent="0.2">
      <c r="A101" s="71"/>
    </row>
    <row r="102" spans="1:7" x14ac:dyDescent="0.2">
      <c r="A102" s="71"/>
      <c r="B102" t="s">
        <v>236</v>
      </c>
    </row>
    <row r="103" spans="1:7" x14ac:dyDescent="0.2">
      <c r="A103" s="71"/>
    </row>
    <row r="104" spans="1:7" x14ac:dyDescent="0.2">
      <c r="A104" s="71"/>
      <c r="B104" t="s">
        <v>30</v>
      </c>
    </row>
    <row r="105" spans="1:7" ht="17" thickBot="1" x14ac:dyDescent="0.25">
      <c r="B105" s="33"/>
      <c r="C105" s="91" t="s">
        <v>100</v>
      </c>
      <c r="D105" s="96"/>
      <c r="E105" s="33"/>
      <c r="F105" s="33"/>
      <c r="G105" s="33"/>
    </row>
    <row r="106" spans="1:7" ht="17" thickBot="1" x14ac:dyDescent="0.25">
      <c r="B106" s="32"/>
      <c r="C106" s="122" t="s">
        <v>232</v>
      </c>
      <c r="D106" s="123"/>
      <c r="E106" s="119" t="s">
        <v>233</v>
      </c>
      <c r="F106" s="121"/>
    </row>
    <row r="107" spans="1:7" ht="49" thickBot="1" x14ac:dyDescent="0.25">
      <c r="B107" s="19" t="s">
        <v>34</v>
      </c>
      <c r="C107" s="21" t="s">
        <v>63</v>
      </c>
      <c r="D107" s="21" t="s">
        <v>37</v>
      </c>
      <c r="E107" s="21" t="s">
        <v>63</v>
      </c>
      <c r="F107" s="21" t="s">
        <v>37</v>
      </c>
    </row>
    <row r="108" spans="1:7" x14ac:dyDescent="0.2">
      <c r="B108" s="22" t="s">
        <v>65</v>
      </c>
      <c r="C108" s="26">
        <f>K60</f>
        <v>0.2737</v>
      </c>
      <c r="D108" s="17" t="str">
        <f>CONCATENATE("[ ",L60,", ",M60,"]")</f>
        <v>[ -0.12, 0.67]</v>
      </c>
      <c r="E108" s="26">
        <f>K65</f>
        <v>-0.37809999999999999</v>
      </c>
      <c r="F108" s="17" t="str">
        <f>CONCATENATE("[ ",L65,", ",M65,"]")</f>
        <v>[ -0.38, -0.38]</v>
      </c>
    </row>
    <row r="109" spans="1:7" x14ac:dyDescent="0.2">
      <c r="B109" s="22" t="s">
        <v>162</v>
      </c>
      <c r="C109" s="26">
        <f>K44</f>
        <v>0.25140000000000001</v>
      </c>
      <c r="D109" s="17" t="str">
        <f>CONCATENATE("[ ", Q44, ", ",R44,"]")</f>
        <v>[ -0.14, 0.65]</v>
      </c>
      <c r="E109" s="26">
        <f>K49</f>
        <v>-0.36720000000000003</v>
      </c>
      <c r="F109" s="17" t="str">
        <f>CONCATENATE("[ ", Q49, ", ",R49,"]")</f>
        <v>[ -0.37, -0.37]</v>
      </c>
    </row>
    <row r="110" spans="1:7" x14ac:dyDescent="0.2">
      <c r="B110" s="22" t="s">
        <v>7</v>
      </c>
      <c r="C110" s="90">
        <f>$S$24+S26</f>
        <v>0</v>
      </c>
      <c r="D110" s="90" t="str">
        <f>CONCATENATE("[ ",AA26,", ",AB26,"]")</f>
        <v>[ 0, 0]</v>
      </c>
      <c r="E110" s="93">
        <f>Y18+S31</f>
        <v>0</v>
      </c>
      <c r="F110" s="90" t="str">
        <f>CONCATENATE("[ ",AA31,", ",AB31,"]")</f>
        <v>[ 0, 0]</v>
      </c>
    </row>
    <row r="111" spans="1:7" x14ac:dyDescent="0.2">
      <c r="B111" s="22" t="s">
        <v>3</v>
      </c>
      <c r="C111" s="90">
        <v>-0.13</v>
      </c>
      <c r="D111" s="92" t="s">
        <v>199</v>
      </c>
      <c r="E111" s="90">
        <v>-0.13</v>
      </c>
      <c r="F111" s="90" t="s">
        <v>203</v>
      </c>
    </row>
    <row r="112" spans="1:7" x14ac:dyDescent="0.2">
      <c r="B112" s="22" t="s">
        <v>109</v>
      </c>
      <c r="C112" s="90">
        <v>-0.45</v>
      </c>
      <c r="D112" s="90" t="s">
        <v>200</v>
      </c>
      <c r="E112" s="90">
        <v>-0.2</v>
      </c>
      <c r="F112" s="90" t="s">
        <v>204</v>
      </c>
    </row>
    <row r="113" spans="2:34" x14ac:dyDescent="0.2">
      <c r="B113" s="22" t="s">
        <v>179</v>
      </c>
      <c r="C113" s="90">
        <v>-0.32</v>
      </c>
      <c r="E113" s="90">
        <v>-0.28999999999999998</v>
      </c>
    </row>
    <row r="114" spans="2:34" x14ac:dyDescent="0.2">
      <c r="B114" s="22" t="s">
        <v>180</v>
      </c>
      <c r="C114" s="90">
        <v>-0.12</v>
      </c>
      <c r="E114" s="90">
        <v>-0.11</v>
      </c>
    </row>
    <row r="115" spans="2:34" x14ac:dyDescent="0.2">
      <c r="B115" s="94" t="s">
        <v>164</v>
      </c>
      <c r="C115" s="95">
        <v>-1.1299999999999999</v>
      </c>
      <c r="D115" s="38"/>
      <c r="E115" s="95">
        <v>-0.56000000000000005</v>
      </c>
      <c r="F115" s="38"/>
    </row>
    <row r="116" spans="2:34" x14ac:dyDescent="0.2">
      <c r="B116" s="17" t="s">
        <v>0</v>
      </c>
      <c r="C116" s="90" t="s">
        <v>197</v>
      </c>
      <c r="E116" s="90" t="s">
        <v>201</v>
      </c>
    </row>
    <row r="117" spans="2:34" ht="49" thickBot="1" x14ac:dyDescent="0.25">
      <c r="B117" s="21" t="s">
        <v>163</v>
      </c>
      <c r="C117" s="91" t="s">
        <v>198</v>
      </c>
      <c r="D117" s="12"/>
      <c r="E117" s="91" t="s">
        <v>202</v>
      </c>
      <c r="F117" s="12"/>
    </row>
    <row r="119" spans="2:34" x14ac:dyDescent="0.2">
      <c r="B119" t="s">
        <v>237</v>
      </c>
    </row>
    <row r="121" spans="2:34" ht="17" thickBot="1" x14ac:dyDescent="0.25">
      <c r="B121" s="33" t="s">
        <v>234</v>
      </c>
      <c r="C121" s="90" t="s">
        <v>100</v>
      </c>
      <c r="D121" s="33"/>
      <c r="E121" s="33"/>
      <c r="F121" s="33"/>
      <c r="G121" s="33"/>
    </row>
    <row r="122" spans="2:34" ht="17" thickBot="1" x14ac:dyDescent="0.25">
      <c r="B122" s="32"/>
      <c r="C122" s="119" t="s">
        <v>230</v>
      </c>
      <c r="D122" s="121"/>
      <c r="E122" s="119" t="s">
        <v>235</v>
      </c>
      <c r="F122" s="121"/>
    </row>
    <row r="123" spans="2:34" ht="49" thickBot="1" x14ac:dyDescent="0.25">
      <c r="B123" s="19" t="s">
        <v>34</v>
      </c>
      <c r="C123" s="21" t="s">
        <v>63</v>
      </c>
      <c r="D123" s="21" t="s">
        <v>37</v>
      </c>
      <c r="E123" s="21" t="s">
        <v>63</v>
      </c>
      <c r="F123" s="21" t="s">
        <v>37</v>
      </c>
    </row>
    <row r="124" spans="2:34" x14ac:dyDescent="0.2">
      <c r="B124" s="22" t="s">
        <v>65</v>
      </c>
      <c r="C124" s="26">
        <f>K59</f>
        <v>0.2586</v>
      </c>
      <c r="D124" s="17" t="str">
        <f>CONCATENATE("[ ",L59,", ",M59,"]")</f>
        <v>[ -0.07, 0.59]</v>
      </c>
      <c r="E124" s="26">
        <f>K64</f>
        <v>-0.37809999999999999</v>
      </c>
      <c r="F124" s="17" t="str">
        <f>CONCATENATE("[ ",L64,", ",M64,"]")</f>
        <v>[ -0.38, -0.38]</v>
      </c>
    </row>
    <row r="125" spans="2:34" x14ac:dyDescent="0.2">
      <c r="B125" s="22" t="s">
        <v>162</v>
      </c>
      <c r="C125" s="26">
        <f>K43</f>
        <v>0.24740000000000001</v>
      </c>
      <c r="D125" s="17" t="str">
        <f>CONCATENATE("[ ", Q43, ", ",R43,"]")</f>
        <v>[ -0.08, 0.57]</v>
      </c>
      <c r="E125" s="26">
        <f>K48</f>
        <v>-0.36720000000000003</v>
      </c>
      <c r="F125" s="17" t="str">
        <f>CONCATENATE("[ ", Q48, ", ",R48,"]")</f>
        <v>[ -0.37, -0.37]</v>
      </c>
      <c r="G125" s="26"/>
      <c r="H125" s="17"/>
      <c r="I125" s="26"/>
      <c r="J125" s="17"/>
      <c r="K125" s="26"/>
      <c r="L125" s="17"/>
      <c r="M125" s="90"/>
      <c r="N125" s="90"/>
      <c r="O125" s="90"/>
      <c r="P125" s="90"/>
      <c r="Q125" s="90"/>
      <c r="R125" s="92"/>
      <c r="S125" s="90"/>
      <c r="T125" s="90"/>
      <c r="U125" s="90"/>
      <c r="V125" s="90"/>
      <c r="W125" s="90"/>
      <c r="X125" s="90"/>
      <c r="Y125" s="90"/>
      <c r="Z125" s="90"/>
      <c r="AA125" s="93"/>
      <c r="AB125" s="90"/>
      <c r="AC125" s="90"/>
      <c r="AD125" s="90"/>
      <c r="AE125" s="90"/>
      <c r="AF125" s="90"/>
      <c r="AG125" s="90"/>
      <c r="AH125" s="90"/>
    </row>
    <row r="126" spans="2:34" x14ac:dyDescent="0.2">
      <c r="B126" s="22" t="s">
        <v>7</v>
      </c>
      <c r="C126" s="90">
        <f>$S$24+S25</f>
        <v>0</v>
      </c>
      <c r="D126" s="90" t="str">
        <f>CONCATENATE("[ ",AA25,", ",AB25,"]")</f>
        <v>[ 0, 0]</v>
      </c>
      <c r="E126" s="93">
        <f>Y17+S30</f>
        <v>0</v>
      </c>
      <c r="F126" s="90" t="str">
        <f>CONCATENATE("[ ",AA30,", ",AB30,"]")</f>
        <v>[ 0, 0]</v>
      </c>
      <c r="M126" s="90"/>
      <c r="N126" s="90"/>
      <c r="O126" s="90"/>
      <c r="P126" s="90"/>
      <c r="Q126" s="90"/>
      <c r="R126" s="92"/>
      <c r="S126" s="90"/>
      <c r="T126" s="90"/>
      <c r="U126" s="90"/>
      <c r="V126" s="90"/>
      <c r="W126" s="90"/>
      <c r="X126" s="90"/>
      <c r="Y126" s="90"/>
      <c r="Z126" s="90"/>
      <c r="AA126" s="93"/>
      <c r="AB126" s="90"/>
      <c r="AC126" s="90"/>
      <c r="AD126" s="90"/>
      <c r="AE126" s="90"/>
      <c r="AF126" s="90"/>
      <c r="AG126" s="90"/>
      <c r="AH126" s="90"/>
    </row>
    <row r="127" spans="2:34" x14ac:dyDescent="0.2">
      <c r="B127" s="22" t="s">
        <v>3</v>
      </c>
      <c r="C127" s="90">
        <v>-0.67</v>
      </c>
      <c r="D127" s="92" t="s">
        <v>191</v>
      </c>
      <c r="E127" s="90">
        <v>0.03</v>
      </c>
      <c r="F127" s="90" t="s">
        <v>195</v>
      </c>
      <c r="U127" s="90"/>
      <c r="V127" s="90"/>
      <c r="W127" s="90"/>
      <c r="X127" s="90"/>
      <c r="Y127" s="90"/>
      <c r="Z127" s="90"/>
      <c r="AA127" s="93"/>
      <c r="AB127" s="90"/>
      <c r="AC127" s="90"/>
      <c r="AD127" s="90"/>
      <c r="AE127" s="90"/>
      <c r="AF127" s="90"/>
      <c r="AG127" s="90"/>
      <c r="AH127" s="90"/>
    </row>
    <row r="128" spans="2:34" x14ac:dyDescent="0.2">
      <c r="B128" s="22" t="s">
        <v>109</v>
      </c>
      <c r="C128" s="90">
        <v>-0.71</v>
      </c>
      <c r="D128" s="90" t="s">
        <v>192</v>
      </c>
      <c r="E128" s="90">
        <v>0.04</v>
      </c>
      <c r="F128" s="90" t="s">
        <v>196</v>
      </c>
      <c r="Q128" s="90"/>
      <c r="R128" s="92"/>
      <c r="S128" s="90"/>
      <c r="T128" s="90"/>
      <c r="U128" s="90"/>
      <c r="V128" s="90"/>
      <c r="W128" s="90"/>
      <c r="X128" s="90"/>
      <c r="Y128" s="90"/>
      <c r="Z128" s="90"/>
      <c r="AA128" s="93"/>
      <c r="AB128" s="90"/>
      <c r="AC128" s="90"/>
      <c r="AD128" s="90"/>
      <c r="AE128" s="90"/>
      <c r="AF128" s="90"/>
      <c r="AG128" s="90"/>
      <c r="AH128" s="90"/>
    </row>
    <row r="129" spans="2:34" x14ac:dyDescent="0.2">
      <c r="B129" s="22" t="s">
        <v>179</v>
      </c>
      <c r="C129" s="90">
        <v>-0.7</v>
      </c>
      <c r="E129" s="90">
        <v>-0.67</v>
      </c>
      <c r="I129" s="26"/>
      <c r="J129" s="17"/>
      <c r="K129" s="26"/>
      <c r="L129" s="17"/>
      <c r="M129" s="90"/>
      <c r="N129" s="90"/>
      <c r="O129" s="90"/>
      <c r="P129" s="90"/>
      <c r="Q129" s="90"/>
      <c r="R129" s="92"/>
      <c r="S129" s="90"/>
      <c r="T129" s="90"/>
      <c r="U129" s="90"/>
      <c r="V129" s="90"/>
      <c r="W129" s="90"/>
      <c r="X129" s="90"/>
      <c r="Y129" s="90"/>
      <c r="Z129" s="90"/>
      <c r="AA129" s="93"/>
      <c r="AB129" s="90"/>
      <c r="AC129" s="90"/>
      <c r="AD129" s="90"/>
      <c r="AE129" s="90"/>
      <c r="AF129" s="90"/>
      <c r="AG129" s="90"/>
      <c r="AH129" s="90"/>
    </row>
    <row r="130" spans="2:34" x14ac:dyDescent="0.2">
      <c r="B130" s="22" t="s">
        <v>180</v>
      </c>
      <c r="C130" s="90">
        <v>0.02</v>
      </c>
      <c r="E130" s="90">
        <v>0.02</v>
      </c>
      <c r="G130" s="26"/>
      <c r="H130" s="17"/>
      <c r="I130" s="26"/>
      <c r="J130" s="17"/>
      <c r="K130" s="26"/>
      <c r="L130" s="17"/>
      <c r="M130" s="90"/>
      <c r="N130" s="90"/>
      <c r="O130" s="90"/>
      <c r="P130" s="90"/>
      <c r="Q130" s="90"/>
      <c r="R130" s="92"/>
      <c r="S130" s="90"/>
      <c r="T130" s="90"/>
      <c r="U130" s="90"/>
      <c r="V130" s="90"/>
      <c r="W130" s="90"/>
      <c r="X130" s="90"/>
      <c r="Y130" s="90"/>
      <c r="Z130" s="90"/>
      <c r="AA130" s="93"/>
      <c r="AB130" s="90"/>
      <c r="AC130" s="90"/>
      <c r="AD130" s="90"/>
      <c r="AE130" s="90"/>
      <c r="AF130" s="90"/>
      <c r="AG130" s="90"/>
      <c r="AH130" s="90"/>
    </row>
    <row r="131" spans="2:34" x14ac:dyDescent="0.2">
      <c r="B131" s="94" t="s">
        <v>164</v>
      </c>
      <c r="C131" s="95">
        <v>-0.32</v>
      </c>
      <c r="D131" s="38"/>
      <c r="E131" s="95">
        <v>0.02</v>
      </c>
      <c r="F131" s="97"/>
      <c r="G131" s="26"/>
      <c r="H131" s="17"/>
      <c r="I131" s="26"/>
      <c r="J131" s="17"/>
      <c r="K131" s="26"/>
      <c r="L131" s="17"/>
      <c r="M131" s="90"/>
      <c r="N131" s="90"/>
      <c r="O131" s="90"/>
      <c r="P131" s="90"/>
      <c r="Q131" s="90"/>
      <c r="R131" s="92"/>
      <c r="S131" s="90"/>
      <c r="T131" s="90"/>
      <c r="U131" s="90"/>
      <c r="V131" s="90"/>
      <c r="W131" s="90"/>
      <c r="X131" s="90"/>
      <c r="Y131" s="90"/>
      <c r="Z131" s="90"/>
      <c r="AA131" s="93"/>
      <c r="AB131" s="90"/>
      <c r="AC131" s="90"/>
      <c r="AD131" s="90"/>
      <c r="AE131" s="90"/>
      <c r="AF131" s="90"/>
      <c r="AG131" s="90"/>
      <c r="AH131" s="90"/>
    </row>
    <row r="132" spans="2:34" x14ac:dyDescent="0.2">
      <c r="B132" s="17" t="s">
        <v>0</v>
      </c>
      <c r="C132" s="90" t="s">
        <v>189</v>
      </c>
      <c r="E132" s="90" t="s">
        <v>193</v>
      </c>
      <c r="Z132" s="90"/>
      <c r="AA132" s="93"/>
      <c r="AB132" s="90"/>
      <c r="AC132" s="90"/>
      <c r="AD132" s="90"/>
      <c r="AE132" s="90"/>
      <c r="AF132" s="90"/>
      <c r="AG132" s="90"/>
      <c r="AH132" s="90"/>
    </row>
    <row r="133" spans="2:34" ht="49" thickBot="1" x14ac:dyDescent="0.25">
      <c r="B133" s="21" t="s">
        <v>163</v>
      </c>
      <c r="C133" s="91" t="s">
        <v>190</v>
      </c>
      <c r="D133" s="12"/>
      <c r="E133" s="91" t="s">
        <v>194</v>
      </c>
      <c r="F133" s="12"/>
    </row>
    <row r="135" spans="2:34" x14ac:dyDescent="0.2">
      <c r="B135" t="s">
        <v>238</v>
      </c>
    </row>
    <row r="137" spans="2:34" x14ac:dyDescent="0.2">
      <c r="B137" t="s">
        <v>31</v>
      </c>
    </row>
    <row r="138" spans="2:34" ht="17" thickBot="1" x14ac:dyDescent="0.25">
      <c r="B138" s="33"/>
      <c r="C138" s="90" t="s">
        <v>100</v>
      </c>
      <c r="D138" s="33"/>
      <c r="E138" s="33"/>
      <c r="F138" s="33"/>
      <c r="G138" s="33"/>
      <c r="H138" s="33"/>
      <c r="I138" s="90" t="s">
        <v>65</v>
      </c>
      <c r="J138" s="33"/>
      <c r="K138" s="33"/>
      <c r="L138" s="33"/>
      <c r="M138" s="21" t="s">
        <v>0</v>
      </c>
      <c r="N138" s="91"/>
      <c r="O138" s="91" t="s">
        <v>110</v>
      </c>
      <c r="P138" s="91"/>
      <c r="Q138" s="91" t="s">
        <v>3</v>
      </c>
      <c r="R138" s="91"/>
      <c r="S138" s="91" t="s">
        <v>3</v>
      </c>
      <c r="T138" s="91"/>
      <c r="U138" s="90" t="s">
        <v>109</v>
      </c>
      <c r="V138" s="33"/>
      <c r="W138" s="33"/>
      <c r="X138" s="33"/>
      <c r="Y138" s="90" t="s">
        <v>7</v>
      </c>
      <c r="Z138" s="33"/>
      <c r="AA138" s="33"/>
      <c r="AB138" s="33"/>
      <c r="AC138" s="90" t="s">
        <v>42</v>
      </c>
      <c r="AD138" s="33"/>
      <c r="AE138" s="33"/>
      <c r="AF138" s="33"/>
      <c r="AG138" s="90" t="s">
        <v>6</v>
      </c>
      <c r="AH138" s="33"/>
    </row>
    <row r="139" spans="2:34" ht="17" thickBot="1" x14ac:dyDescent="0.25">
      <c r="B139" s="32"/>
      <c r="C139" s="119" t="s">
        <v>239</v>
      </c>
      <c r="D139" s="121"/>
      <c r="E139" s="119" t="s">
        <v>240</v>
      </c>
      <c r="F139" s="121"/>
      <c r="I139" s="88" t="s">
        <v>154</v>
      </c>
      <c r="J139" s="88"/>
      <c r="K139" s="88" t="s">
        <v>153</v>
      </c>
      <c r="L139" s="88"/>
      <c r="M139" s="91" t="s">
        <v>154</v>
      </c>
      <c r="N139" s="91" t="s">
        <v>153</v>
      </c>
      <c r="O139" s="21" t="s">
        <v>154</v>
      </c>
      <c r="P139" s="21" t="s">
        <v>153</v>
      </c>
      <c r="Q139" s="21" t="s">
        <v>154</v>
      </c>
      <c r="R139" s="91"/>
      <c r="S139" s="21" t="s">
        <v>153</v>
      </c>
      <c r="T139" s="91"/>
      <c r="U139" s="21" t="s">
        <v>154</v>
      </c>
      <c r="V139" s="91"/>
      <c r="W139" s="91" t="s">
        <v>153</v>
      </c>
      <c r="X139" s="91"/>
      <c r="Y139" s="21" t="s">
        <v>154</v>
      </c>
      <c r="Z139" s="91"/>
      <c r="AA139" s="91" t="s">
        <v>153</v>
      </c>
      <c r="AB139" s="91"/>
      <c r="AC139" s="91" t="s">
        <v>154</v>
      </c>
      <c r="AD139" s="91"/>
      <c r="AE139" s="91" t="s">
        <v>153</v>
      </c>
      <c r="AF139" s="91"/>
      <c r="AG139" s="91" t="s">
        <v>154</v>
      </c>
      <c r="AH139" s="91" t="s">
        <v>153</v>
      </c>
    </row>
    <row r="140" spans="2:34" ht="49" thickBot="1" x14ac:dyDescent="0.25">
      <c r="B140" s="19" t="s">
        <v>34</v>
      </c>
      <c r="C140" s="21" t="s">
        <v>63</v>
      </c>
      <c r="D140" s="21" t="s">
        <v>37</v>
      </c>
      <c r="E140" s="21" t="s">
        <v>63</v>
      </c>
      <c r="F140" s="21" t="s">
        <v>37</v>
      </c>
      <c r="I140" s="20" t="s">
        <v>66</v>
      </c>
      <c r="J140" s="21" t="s">
        <v>37</v>
      </c>
      <c r="K140" s="20" t="s">
        <v>66</v>
      </c>
      <c r="L140" s="21" t="s">
        <v>37</v>
      </c>
      <c r="M140" s="91"/>
      <c r="N140" s="91"/>
      <c r="O140" s="20"/>
      <c r="P140" s="20"/>
      <c r="Q140" s="20" t="s">
        <v>66</v>
      </c>
      <c r="R140" s="21" t="s">
        <v>37</v>
      </c>
      <c r="S140" s="20" t="s">
        <v>66</v>
      </c>
      <c r="T140" s="21" t="s">
        <v>37</v>
      </c>
      <c r="U140" s="20" t="s">
        <v>66</v>
      </c>
      <c r="V140" s="21" t="s">
        <v>37</v>
      </c>
      <c r="W140" s="20" t="s">
        <v>66</v>
      </c>
      <c r="X140" s="21" t="s">
        <v>37</v>
      </c>
      <c r="Y140" s="20" t="s">
        <v>66</v>
      </c>
      <c r="Z140" s="21" t="s">
        <v>37</v>
      </c>
      <c r="AA140" s="20" t="s">
        <v>66</v>
      </c>
      <c r="AB140" s="21" t="s">
        <v>37</v>
      </c>
      <c r="AC140" s="91" t="s">
        <v>80</v>
      </c>
      <c r="AD140" s="91" t="s">
        <v>81</v>
      </c>
      <c r="AE140" s="91" t="s">
        <v>80</v>
      </c>
      <c r="AF140" s="91" t="s">
        <v>81</v>
      </c>
      <c r="AG140" s="91"/>
      <c r="AH140" s="91"/>
    </row>
    <row r="141" spans="2:34" x14ac:dyDescent="0.2">
      <c r="B141" s="22" t="s">
        <v>65</v>
      </c>
      <c r="C141" s="26">
        <f>K61</f>
        <v>-0.97460000000000002</v>
      </c>
      <c r="D141" s="17" t="str">
        <f>CONCATENATE("[ ",L61,", ",M61,"]")</f>
        <v>[ -2.07, 0.12]</v>
      </c>
      <c r="E141" s="26">
        <f>K66</f>
        <v>1.0446</v>
      </c>
      <c r="F141" s="17" t="str">
        <f>CONCATENATE("[ ",L66,", ",M66,"]")</f>
        <v>[ -0.13, 2.22]</v>
      </c>
    </row>
    <row r="142" spans="2:34" x14ac:dyDescent="0.2">
      <c r="B142" s="22" t="s">
        <v>162</v>
      </c>
      <c r="C142" s="26">
        <f>K45</f>
        <v>-0.9647</v>
      </c>
      <c r="D142" s="17" t="str">
        <f>CONCATENATE("[ ", Q45, ", ",R45,"]")</f>
        <v>[ -2.05, 0.12]</v>
      </c>
      <c r="E142" s="26">
        <f>K50</f>
        <v>1.0357000000000001</v>
      </c>
      <c r="F142" s="17" t="str">
        <f>CONCATENATE("[ ", Q50, ", ",R50,"]")</f>
        <v>[ -0.13, 2.2]</v>
      </c>
    </row>
    <row r="143" spans="2:34" x14ac:dyDescent="0.2">
      <c r="B143" s="22" t="s">
        <v>7</v>
      </c>
      <c r="C143" s="90">
        <f>$S$24+S27</f>
        <v>0</v>
      </c>
      <c r="D143" s="90" t="str">
        <f>CONCATENATE("[ ",AA27,", ",AB27,"]")</f>
        <v>[ 0, 0]</v>
      </c>
      <c r="E143" s="93">
        <f>Y19+S32</f>
        <v>0</v>
      </c>
      <c r="F143" s="90" t="str">
        <f>CONCATENATE("[ ",AA32,", ",AB32,"]")</f>
        <v>[ 0, 0]</v>
      </c>
    </row>
    <row r="144" spans="2:34" x14ac:dyDescent="0.2">
      <c r="B144" s="22" t="s">
        <v>3</v>
      </c>
      <c r="C144" s="90">
        <v>0.15</v>
      </c>
      <c r="D144" s="92" t="s">
        <v>207</v>
      </c>
      <c r="E144" s="90">
        <v>-0.32</v>
      </c>
      <c r="F144" s="90" t="s">
        <v>211</v>
      </c>
    </row>
    <row r="145" spans="2:8" x14ac:dyDescent="0.2">
      <c r="B145" s="22" t="s">
        <v>109</v>
      </c>
      <c r="C145" s="90">
        <v>0.18</v>
      </c>
      <c r="D145" s="90" t="s">
        <v>208</v>
      </c>
      <c r="E145" s="90">
        <v>-0.43</v>
      </c>
      <c r="F145" s="90" t="s">
        <v>212</v>
      </c>
    </row>
    <row r="146" spans="2:8" x14ac:dyDescent="0.2">
      <c r="B146" s="22" t="s">
        <v>179</v>
      </c>
      <c r="C146" s="101">
        <v>0.12</v>
      </c>
      <c r="D146" s="16"/>
      <c r="E146" s="101">
        <v>0.1</v>
      </c>
      <c r="F146" s="16"/>
      <c r="G146" t="s">
        <v>243</v>
      </c>
    </row>
    <row r="147" spans="2:8" x14ac:dyDescent="0.2">
      <c r="B147" s="22" t="s">
        <v>180</v>
      </c>
      <c r="C147" s="90">
        <v>-0.28000000000000003</v>
      </c>
      <c r="E147" s="90">
        <v>-0.25</v>
      </c>
    </row>
    <row r="148" spans="2:8" x14ac:dyDescent="0.2">
      <c r="B148" s="94" t="s">
        <v>164</v>
      </c>
      <c r="C148" s="95">
        <v>0.09</v>
      </c>
      <c r="D148" s="38"/>
      <c r="E148" s="95">
        <v>-1.03</v>
      </c>
      <c r="F148" s="38"/>
    </row>
    <row r="149" spans="2:8" x14ac:dyDescent="0.2">
      <c r="B149" s="17" t="s">
        <v>0</v>
      </c>
      <c r="C149" s="90" t="s">
        <v>205</v>
      </c>
      <c r="D149" s="90" t="s">
        <v>209</v>
      </c>
    </row>
    <row r="150" spans="2:8" ht="49" thickBot="1" x14ac:dyDescent="0.25">
      <c r="B150" s="21" t="s">
        <v>163</v>
      </c>
      <c r="C150" s="91" t="s">
        <v>206</v>
      </c>
      <c r="D150" s="91" t="s">
        <v>210</v>
      </c>
      <c r="E150" s="12"/>
      <c r="F150" s="12"/>
    </row>
    <row r="152" spans="2:8" x14ac:dyDescent="0.2">
      <c r="B152" t="s">
        <v>244</v>
      </c>
    </row>
    <row r="158" spans="2:8" x14ac:dyDescent="0.2">
      <c r="B158" t="s">
        <v>38</v>
      </c>
    </row>
    <row r="159" spans="2:8" ht="17" thickBot="1" x14ac:dyDescent="0.25">
      <c r="B159" s="33"/>
      <c r="C159" s="90" t="s">
        <v>100</v>
      </c>
      <c r="D159" s="33"/>
      <c r="E159" s="33"/>
      <c r="F159" s="33"/>
      <c r="G159" s="33"/>
      <c r="H159" s="33"/>
    </row>
    <row r="160" spans="2:8" ht="17" thickBot="1" x14ac:dyDescent="0.25">
      <c r="B160" s="32"/>
      <c r="C160" s="119" t="s">
        <v>232</v>
      </c>
      <c r="D160" s="121"/>
      <c r="E160" s="119" t="s">
        <v>241</v>
      </c>
      <c r="F160" s="121"/>
    </row>
    <row r="161" spans="2:6" ht="49" thickBot="1" x14ac:dyDescent="0.25">
      <c r="B161" s="19" t="s">
        <v>34</v>
      </c>
      <c r="C161" s="21" t="s">
        <v>63</v>
      </c>
      <c r="D161" s="21" t="s">
        <v>37</v>
      </c>
      <c r="E161" s="21" t="s">
        <v>63</v>
      </c>
      <c r="F161" s="21" t="s">
        <v>37</v>
      </c>
    </row>
    <row r="162" spans="2:6" x14ac:dyDescent="0.2">
      <c r="B162" s="22" t="s">
        <v>65</v>
      </c>
      <c r="C162" s="98">
        <f>K62</f>
        <v>-1.04</v>
      </c>
      <c r="D162" s="70" t="str">
        <f>CONCATENATE("[ ",L62,", ",M62,"]")</f>
        <v>[ -1.58, -0.5]</v>
      </c>
      <c r="E162" s="98">
        <f>K67</f>
        <v>-0.37809999999999999</v>
      </c>
      <c r="F162" s="70" t="str">
        <f>CONCATENATE("[ ",L67,", ",M67,"]")</f>
        <v>[ -0.38, -0.38]</v>
      </c>
    </row>
    <row r="163" spans="2:6" x14ac:dyDescent="0.2">
      <c r="B163" s="22" t="s">
        <v>162</v>
      </c>
      <c r="C163" s="98">
        <f>K46</f>
        <v>-1.1056999999999999</v>
      </c>
      <c r="D163" s="70" t="str">
        <f>CONCATENATE("[ ", Q46, ", ",R46,"]")</f>
        <v>[ -1.65, -0.56]</v>
      </c>
      <c r="E163" s="98">
        <f>K51</f>
        <v>-0.36720000000000003</v>
      </c>
      <c r="F163" s="70" t="str">
        <f>CONCATENATE("[ ", Q51, ", ",R51,"]")</f>
        <v>[ -0.37, -0.37]</v>
      </c>
    </row>
    <row r="164" spans="2:6" x14ac:dyDescent="0.2">
      <c r="B164" s="22" t="s">
        <v>7</v>
      </c>
      <c r="C164" s="99">
        <f>$S$24+S28</f>
        <v>0</v>
      </c>
      <c r="D164" s="99" t="str">
        <f>CONCATENATE("[ ",AA28,", ",AB28,"]")</f>
        <v>[ 0, 0]</v>
      </c>
      <c r="E164" s="100">
        <f>Y20+S33</f>
        <v>0</v>
      </c>
      <c r="F164" s="99" t="str">
        <f>CONCATENATE("[ ",AA33,", ",AB33,"]")</f>
        <v>[ 0, 0]</v>
      </c>
    </row>
    <row r="165" spans="2:6" x14ac:dyDescent="0.2">
      <c r="B165" s="22" t="s">
        <v>3</v>
      </c>
      <c r="C165" s="99">
        <v>-1.33</v>
      </c>
      <c r="D165" s="99" t="s">
        <v>215</v>
      </c>
      <c r="E165" s="99">
        <v>-1.9</v>
      </c>
      <c r="F165" s="99" t="s">
        <v>219</v>
      </c>
    </row>
    <row r="166" spans="2:6" x14ac:dyDescent="0.2">
      <c r="B166" s="22" t="s">
        <v>109</v>
      </c>
      <c r="C166" s="99">
        <v>-1.17</v>
      </c>
      <c r="D166" s="99" t="s">
        <v>218</v>
      </c>
      <c r="E166" s="99">
        <v>-1.89</v>
      </c>
      <c r="F166" s="99" t="s">
        <v>220</v>
      </c>
    </row>
    <row r="167" spans="2:6" x14ac:dyDescent="0.2">
      <c r="B167" s="22" t="s">
        <v>179</v>
      </c>
      <c r="C167" s="99">
        <v>-1.18</v>
      </c>
      <c r="E167" s="99">
        <v>-1.1499999999999999</v>
      </c>
      <c r="F167" s="36"/>
    </row>
    <row r="168" spans="2:6" x14ac:dyDescent="0.2">
      <c r="B168" s="22" t="s">
        <v>180</v>
      </c>
      <c r="C168" s="99">
        <v>-1.85</v>
      </c>
      <c r="E168" s="99">
        <v>-1.82</v>
      </c>
      <c r="F168" s="36"/>
    </row>
    <row r="169" spans="2:6" x14ac:dyDescent="0.2">
      <c r="B169" s="94" t="s">
        <v>164</v>
      </c>
      <c r="C169" s="95">
        <v>-0.97</v>
      </c>
      <c r="D169" s="38"/>
      <c r="E169" s="95">
        <v>-1.73</v>
      </c>
      <c r="F169" s="38"/>
    </row>
    <row r="170" spans="2:6" x14ac:dyDescent="0.2">
      <c r="B170" s="17" t="s">
        <v>0</v>
      </c>
      <c r="C170" s="99" t="s">
        <v>213</v>
      </c>
      <c r="E170" s="99" t="s">
        <v>216</v>
      </c>
      <c r="F170" s="36"/>
    </row>
    <row r="171" spans="2:6" ht="49" thickBot="1" x14ac:dyDescent="0.25">
      <c r="B171" s="21" t="s">
        <v>163</v>
      </c>
      <c r="C171" s="91" t="s">
        <v>214</v>
      </c>
      <c r="D171" s="12"/>
      <c r="E171" s="91" t="s">
        <v>198</v>
      </c>
      <c r="F171" s="12"/>
    </row>
    <row r="173" spans="2:6" x14ac:dyDescent="0.2">
      <c r="B173" t="s">
        <v>242</v>
      </c>
    </row>
  </sheetData>
  <mergeCells count="10">
    <mergeCell ref="C139:D139"/>
    <mergeCell ref="E139:F139"/>
    <mergeCell ref="C160:D160"/>
    <mergeCell ref="E160:F160"/>
    <mergeCell ref="C89:D89"/>
    <mergeCell ref="E89:F89"/>
    <mergeCell ref="C106:D106"/>
    <mergeCell ref="E106:F106"/>
    <mergeCell ref="C122:D122"/>
    <mergeCell ref="E122:F122"/>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I34"/>
  <sheetViews>
    <sheetView workbookViewId="0">
      <selection activeCell="B4" sqref="B4"/>
    </sheetView>
  </sheetViews>
  <sheetFormatPr baseColWidth="10" defaultRowHeight="16" x14ac:dyDescent="0.2"/>
  <sheetData>
    <row r="3" spans="2:9" x14ac:dyDescent="0.2">
      <c r="B3" t="s">
        <v>531</v>
      </c>
    </row>
    <row r="4" spans="2:9" x14ac:dyDescent="0.2">
      <c r="B4" s="34"/>
      <c r="I4" s="34" t="s">
        <v>65</v>
      </c>
    </row>
    <row r="7" spans="2:9" x14ac:dyDescent="0.2">
      <c r="I7" t="s">
        <v>497</v>
      </c>
    </row>
    <row r="9" spans="2:9" x14ac:dyDescent="0.2">
      <c r="I9" t="s">
        <v>494</v>
      </c>
    </row>
    <row r="11" spans="2:9" x14ac:dyDescent="0.2">
      <c r="I11" t="s">
        <v>519</v>
      </c>
    </row>
    <row r="12" spans="2:9" x14ac:dyDescent="0.2">
      <c r="I12" t="s">
        <v>520</v>
      </c>
    </row>
    <row r="13" spans="2:9" x14ac:dyDescent="0.2">
      <c r="I13" t="s">
        <v>521</v>
      </c>
    </row>
    <row r="14" spans="2:9" x14ac:dyDescent="0.2">
      <c r="I14" t="s">
        <v>522</v>
      </c>
    </row>
    <row r="15" spans="2:9" x14ac:dyDescent="0.2">
      <c r="I15" t="s">
        <v>523</v>
      </c>
    </row>
    <row r="16" spans="2:9" x14ac:dyDescent="0.2">
      <c r="I16" t="s">
        <v>524</v>
      </c>
    </row>
    <row r="18" spans="9:9" x14ac:dyDescent="0.2">
      <c r="I18" t="s">
        <v>496</v>
      </c>
    </row>
    <row r="19" spans="9:9" x14ac:dyDescent="0.2">
      <c r="I19" t="s">
        <v>525</v>
      </c>
    </row>
    <row r="21" spans="9:9" x14ac:dyDescent="0.2">
      <c r="I21" t="s">
        <v>89</v>
      </c>
    </row>
    <row r="22" spans="9:9" x14ac:dyDescent="0.2">
      <c r="I22" t="s">
        <v>526</v>
      </c>
    </row>
    <row r="24" spans="9:9" x14ac:dyDescent="0.2">
      <c r="I24" t="s">
        <v>86</v>
      </c>
    </row>
    <row r="26" spans="9:9" x14ac:dyDescent="0.2">
      <c r="I26" t="s">
        <v>527</v>
      </c>
    </row>
    <row r="27" spans="9:9" x14ac:dyDescent="0.2">
      <c r="I27" t="s">
        <v>528</v>
      </c>
    </row>
    <row r="28" spans="9:9" x14ac:dyDescent="0.2">
      <c r="I28" t="s">
        <v>529</v>
      </c>
    </row>
    <row r="30" spans="9:9" x14ac:dyDescent="0.2">
      <c r="I30" t="s">
        <v>530</v>
      </c>
    </row>
    <row r="31" spans="9:9" x14ac:dyDescent="0.2">
      <c r="I31" t="s">
        <v>124</v>
      </c>
    </row>
    <row r="33" spans="9:9" x14ac:dyDescent="0.2">
      <c r="I33" t="s">
        <v>87</v>
      </c>
    </row>
    <row r="34" spans="9:9" x14ac:dyDescent="0.2">
      <c r="I34" t="s">
        <v>88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11</vt:i4>
      </vt:variant>
    </vt:vector>
  </HeadingPairs>
  <TitlesOfParts>
    <vt:vector size="11" baseType="lpstr">
      <vt:lpstr>Reaction Overall</vt:lpstr>
      <vt:lpstr>Tbl 4 By DV</vt:lpstr>
      <vt:lpstr>Tbl 5- task</vt:lpstr>
      <vt:lpstr>Tbl 6 - similar priming</vt:lpstr>
      <vt:lpstr>Tbl 7 - Distance</vt:lpstr>
      <vt:lpstr>Tbl 8 - Novelty</vt:lpstr>
      <vt:lpstr>Tbl 9 - False feedback</vt:lpstr>
      <vt:lpstr>Tbl 10 - Exemplar</vt:lpstr>
      <vt:lpstr>Tbl 11 - ObjectiveSubjective DV</vt:lpstr>
      <vt:lpstr>Tbls 12 - SelfOther</vt:lpstr>
      <vt:lpstr>Tbl x - shell</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2017-03-21T15:05:02Z</dcterms:created>
  <dcterms:modified xsi:type="dcterms:W3CDTF">2017-05-26T16:10:29Z</dcterms:modified>
</cp:coreProperties>
</file>